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E_VSMS02\Downloads\"/>
    </mc:Choice>
  </mc:AlternateContent>
  <bookViews>
    <workbookView xWindow="0" yWindow="0" windowWidth="28800" windowHeight="14175"/>
  </bookViews>
  <sheets>
    <sheet name="Solare Energieleistung" sheetId="1" r:id="rId1"/>
    <sheet name="Stammdaten" sheetId="4" r:id="rId2"/>
    <sheet name="Listen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12" i="1"/>
  <c r="A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 s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 s="1"/>
  <c r="A110" i="1" l="1"/>
  <c r="A109" i="1"/>
  <c r="A205" i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5" i="4"/>
  <c r="B4" i="4"/>
  <c r="B3" i="4"/>
  <c r="B2" i="4"/>
  <c r="B1" i="4"/>
  <c r="B205" i="1" l="1"/>
  <c r="A206" i="1"/>
  <c r="A12" i="4"/>
  <c r="B206" i="1" l="1"/>
  <c r="A207" i="1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B207" i="1" l="1"/>
  <c r="A208" i="1"/>
  <c r="B208" i="1" l="1"/>
  <c r="A209" i="1"/>
  <c r="B209" i="1" l="1"/>
  <c r="A210" i="1"/>
  <c r="B210" i="1" l="1"/>
  <c r="A211" i="1"/>
  <c r="B211" i="1" l="1"/>
  <c r="A212" i="1"/>
  <c r="B212" i="1" l="1"/>
  <c r="A213" i="1"/>
  <c r="B213" i="1" l="1"/>
  <c r="A214" i="1"/>
  <c r="B214" i="1" l="1"/>
  <c r="A215" i="1"/>
  <c r="B215" i="1" l="1"/>
  <c r="A216" i="1"/>
  <c r="B216" i="1" l="1"/>
  <c r="A217" i="1"/>
  <c r="B217" i="1" l="1"/>
  <c r="A218" i="1"/>
  <c r="B218" i="1" l="1"/>
  <c r="A219" i="1"/>
  <c r="B219" i="1" l="1"/>
  <c r="A220" i="1"/>
  <c r="A221" i="1" l="1"/>
  <c r="B220" i="1"/>
  <c r="B221" i="1" l="1"/>
  <c r="A222" i="1"/>
  <c r="A223" i="1" l="1"/>
  <c r="B222" i="1"/>
  <c r="B223" i="1" l="1"/>
  <c r="A224" i="1"/>
  <c r="A225" i="1" l="1"/>
  <c r="B224" i="1"/>
  <c r="B225" i="1" l="1"/>
  <c r="A226" i="1"/>
  <c r="A227" i="1" l="1"/>
  <c r="B226" i="1"/>
  <c r="B227" i="1" l="1"/>
  <c r="A228" i="1"/>
  <c r="A229" i="1" l="1"/>
  <c r="B228" i="1"/>
  <c r="B229" i="1" l="1"/>
  <c r="A230" i="1"/>
  <c r="A231" i="1" l="1"/>
  <c r="B230" i="1"/>
  <c r="B231" i="1" l="1"/>
  <c r="A232" i="1"/>
  <c r="A233" i="1" l="1"/>
  <c r="B232" i="1"/>
  <c r="B233" i="1" l="1"/>
  <c r="A234" i="1"/>
  <c r="A235" i="1" l="1"/>
  <c r="B234" i="1"/>
  <c r="B235" i="1" l="1"/>
  <c r="A236" i="1"/>
  <c r="A237" i="1" l="1"/>
  <c r="B236" i="1"/>
  <c r="B237" i="1" l="1"/>
  <c r="A238" i="1"/>
  <c r="A239" i="1" l="1"/>
  <c r="B238" i="1"/>
  <c r="B239" i="1" l="1"/>
  <c r="A240" i="1"/>
  <c r="A241" i="1" l="1"/>
  <c r="B240" i="1"/>
  <c r="B241" i="1" l="1"/>
  <c r="A242" i="1"/>
  <c r="A243" i="1" l="1"/>
  <c r="B242" i="1"/>
  <c r="B243" i="1" l="1"/>
  <c r="A244" i="1"/>
  <c r="A245" i="1" l="1"/>
  <c r="B244" i="1"/>
  <c r="B245" i="1" l="1"/>
  <c r="A246" i="1"/>
  <c r="A247" i="1" l="1"/>
  <c r="B246" i="1"/>
  <c r="B247" i="1" l="1"/>
  <c r="A248" i="1"/>
  <c r="A249" i="1" l="1"/>
  <c r="B248" i="1"/>
  <c r="B249" i="1" l="1"/>
  <c r="A250" i="1"/>
  <c r="A251" i="1" l="1"/>
  <c r="B250" i="1"/>
  <c r="B251" i="1" l="1"/>
  <c r="A252" i="1"/>
  <c r="A253" i="1" l="1"/>
  <c r="B252" i="1"/>
  <c r="B253" i="1" l="1"/>
  <c r="A254" i="1"/>
  <c r="A255" i="1" l="1"/>
  <c r="B254" i="1"/>
  <c r="B255" i="1" l="1"/>
  <c r="A256" i="1"/>
  <c r="A257" i="1" l="1"/>
  <c r="B256" i="1"/>
  <c r="B257" i="1" l="1"/>
  <c r="A258" i="1"/>
  <c r="A259" i="1" l="1"/>
  <c r="B258" i="1"/>
  <c r="B259" i="1" l="1"/>
  <c r="A260" i="1"/>
  <c r="A261" i="1" l="1"/>
  <c r="B260" i="1"/>
  <c r="B261" i="1" l="1"/>
  <c r="A262" i="1"/>
  <c r="A263" i="1" l="1"/>
  <c r="B262" i="1"/>
  <c r="B263" i="1" l="1"/>
  <c r="A264" i="1"/>
  <c r="A265" i="1" l="1"/>
  <c r="B264" i="1"/>
  <c r="B265" i="1" l="1"/>
  <c r="A266" i="1"/>
  <c r="A267" i="1" l="1"/>
  <c r="B266" i="1"/>
  <c r="B267" i="1" l="1"/>
  <c r="A268" i="1"/>
  <c r="A269" i="1" l="1"/>
  <c r="B268" i="1"/>
  <c r="B269" i="1" l="1"/>
  <c r="A270" i="1"/>
  <c r="A271" i="1" l="1"/>
  <c r="B270" i="1"/>
  <c r="B271" i="1" l="1"/>
  <c r="A272" i="1"/>
  <c r="A273" i="1" l="1"/>
  <c r="B272" i="1"/>
  <c r="B273" i="1" l="1"/>
  <c r="A274" i="1"/>
  <c r="A275" i="1" l="1"/>
  <c r="B274" i="1"/>
  <c r="B275" i="1" l="1"/>
  <c r="A276" i="1"/>
  <c r="A277" i="1" l="1"/>
  <c r="B276" i="1"/>
  <c r="B277" i="1" l="1"/>
  <c r="A278" i="1"/>
  <c r="A279" i="1" l="1"/>
  <c r="B278" i="1"/>
  <c r="B279" i="1" l="1"/>
  <c r="A280" i="1"/>
  <c r="A281" i="1" l="1"/>
  <c r="B280" i="1"/>
  <c r="B281" i="1" l="1"/>
  <c r="A282" i="1"/>
  <c r="A283" i="1" l="1"/>
  <c r="B282" i="1"/>
  <c r="B283" i="1" l="1"/>
  <c r="A284" i="1"/>
  <c r="A285" i="1" l="1"/>
  <c r="B284" i="1"/>
  <c r="B285" i="1" l="1"/>
  <c r="A286" i="1"/>
  <c r="A287" i="1" l="1"/>
  <c r="B286" i="1"/>
  <c r="B287" i="1" l="1"/>
  <c r="A288" i="1"/>
  <c r="A289" i="1" l="1"/>
  <c r="B288" i="1"/>
  <c r="B289" i="1" l="1"/>
  <c r="A290" i="1"/>
  <c r="A291" i="1" l="1"/>
  <c r="B290" i="1"/>
  <c r="B291" i="1" l="1"/>
  <c r="A292" i="1"/>
  <c r="A293" i="1" l="1"/>
  <c r="B292" i="1"/>
  <c r="B293" i="1" l="1"/>
  <c r="A294" i="1"/>
  <c r="A295" i="1" l="1"/>
  <c r="B294" i="1"/>
  <c r="B295" i="1" l="1"/>
  <c r="A296" i="1"/>
  <c r="A297" i="1" l="1"/>
  <c r="B296" i="1"/>
  <c r="B297" i="1" l="1"/>
  <c r="A298" i="1"/>
  <c r="A299" i="1" l="1"/>
  <c r="B298" i="1"/>
  <c r="B299" i="1" l="1"/>
</calcChain>
</file>

<file path=xl/sharedStrings.xml><?xml version="1.0" encoding="utf-8"?>
<sst xmlns="http://schemas.openxmlformats.org/spreadsheetml/2006/main" count="31" uniqueCount="27">
  <si>
    <t>Kunde:</t>
  </si>
  <si>
    <t>Datum</t>
  </si>
  <si>
    <t>Zeit</t>
  </si>
  <si>
    <t>[TT.MM.JJJJ]</t>
  </si>
  <si>
    <t>[HH:mm]</t>
  </si>
  <si>
    <t>Anlagenschlüssel:</t>
  </si>
  <si>
    <t>Marktlokation:</t>
  </si>
  <si>
    <t>Einstrahlungsleistung</t>
  </si>
  <si>
    <t>Beginn:</t>
  </si>
  <si>
    <t>Ende:</t>
  </si>
  <si>
    <t>Anzahl:</t>
  </si>
  <si>
    <t>Bezeichnung</t>
  </si>
  <si>
    <t>MaLo</t>
  </si>
  <si>
    <t>[kW/m²]</t>
  </si>
  <si>
    <t>Stunde</t>
  </si>
  <si>
    <t>Minute</t>
  </si>
  <si>
    <t>Anzahl</t>
  </si>
  <si>
    <t>PVA1</t>
  </si>
  <si>
    <t>Der angegebene Zeitpunkt gibt den Endzeitpunkt des 15Min-Werts an. 
Die Werte sind immer in Winterzeit anzugeben. 
Bei in der Nacht stattfindenden Maßnahmen müssen auch Werte für den Vortag mitgesendet werden.</t>
  </si>
  <si>
    <t>Anzahl der Anlagenschlüssel:</t>
  </si>
  <si>
    <t>Hinweise:</t>
  </si>
  <si>
    <t>- Nachkommastellen: bis zu 6 Stellen</t>
  </si>
  <si>
    <t>Anlagenschlüssel</t>
  </si>
  <si>
    <t>PV Modulwirkungsgrad</t>
  </si>
  <si>
    <t>Generatorfläche der Solaranlage</t>
  </si>
  <si>
    <t>in %</t>
  </si>
  <si>
    <t>in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</si>
</sst>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&quot;:&quot;"/>
    <numFmt numFmtId="165" formatCode="0&quot; Uhr&quot;"/>
    <numFmt numFmtId="166" formatCode="0.00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a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14" fontId="0" fillId="2" borderId="3" xfId="0" applyNumberFormat="1" applyFill="1" applyBorder="1" applyProtection="1"/>
    <xf numFmtId="49" fontId="0" fillId="2" borderId="0" xfId="0" applyNumberFormat="1" applyFill="1" applyBorder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0" borderId="0" xfId="0" applyProtection="1"/>
    <xf numFmtId="0" fontId="0" fillId="2" borderId="0" xfId="0" applyFill="1" applyProtection="1"/>
    <xf numFmtId="49" fontId="0" fillId="2" borderId="7" xfId="0" applyNumberFormat="1" applyFill="1" applyBorder="1" applyProtection="1"/>
    <xf numFmtId="0" fontId="0" fillId="2" borderId="7" xfId="0" applyFill="1" applyBorder="1" applyProtection="1"/>
    <xf numFmtId="49" fontId="0" fillId="2" borderId="6" xfId="0" applyNumberFormat="1" applyFill="1" applyBorder="1" applyProtection="1"/>
    <xf numFmtId="0" fontId="0" fillId="2" borderId="6" xfId="0" applyFill="1" applyBorder="1" applyProtection="1"/>
    <xf numFmtId="20" fontId="0" fillId="2" borderId="0" xfId="0" applyNumberForma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2" fontId="0" fillId="3" borderId="8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5" fontId="0" fillId="3" borderId="5" xfId="0" applyNumberFormat="1" applyFon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/>
    <xf numFmtId="0" fontId="0" fillId="0" borderId="9" xfId="0" applyBorder="1" applyProtection="1"/>
    <xf numFmtId="14" fontId="0" fillId="3" borderId="8" xfId="0" applyNumberFormat="1" applyFill="1" applyBorder="1" applyProtection="1"/>
    <xf numFmtId="0" fontId="0" fillId="2" borderId="9" xfId="0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0" fillId="3" borderId="8" xfId="0" applyFill="1" applyBorder="1" applyProtection="1"/>
    <xf numFmtId="166" fontId="0" fillId="3" borderId="10" xfId="0" applyNumberFormat="1" applyFill="1" applyBorder="1" applyProtection="1">
      <protection locked="0"/>
    </xf>
    <xf numFmtId="166" fontId="0" fillId="3" borderId="8" xfId="0" applyNumberFormat="1" applyFill="1" applyBorder="1" applyProtection="1">
      <protection locked="0"/>
    </xf>
    <xf numFmtId="14" fontId="0" fillId="3" borderId="5" xfId="0" applyNumberFormat="1" applyFont="1" applyFill="1" applyBorder="1" applyProtection="1">
      <protection locked="0"/>
    </xf>
    <xf numFmtId="164" fontId="0" fillId="3" borderId="5" xfId="0" applyNumberFormat="1" applyFont="1" applyFill="1" applyBorder="1" applyAlignment="1" applyProtection="1">
      <alignment horizontal="right"/>
      <protection locked="0"/>
    </xf>
    <xf numFmtId="165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6" xfId="0" applyFill="1" applyBorder="1" applyProtection="1">
      <protection locked="0"/>
    </xf>
    <xf numFmtId="0" fontId="2" fillId="2" borderId="5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center" vertical="top"/>
    </xf>
    <xf numFmtId="0" fontId="0" fillId="3" borderId="10" xfId="0" applyFill="1" applyBorder="1" applyAlignment="1" applyProtection="1">
      <alignment horizontal="center" vertical="top"/>
    </xf>
    <xf numFmtId="0" fontId="0" fillId="3" borderId="4" xfId="0" quotePrefix="1" applyFill="1" applyBorder="1" applyAlignment="1" applyProtection="1">
      <alignment wrapText="1"/>
    </xf>
    <xf numFmtId="0" fontId="0" fillId="3" borderId="10" xfId="0" quotePrefix="1" applyFill="1" applyBorder="1" applyAlignment="1" applyProtection="1">
      <alignment wrapText="1"/>
    </xf>
  </cellXfs>
  <cellStyles count="4">
    <cellStyle name="Standard" xfId="0" builtinId="0"/>
    <cellStyle name="Standard 2" xfId="2"/>
    <cellStyle name="Standard 3" xfId="3"/>
    <cellStyle name="Standard 4" xfId="1"/>
  </cellStyles>
  <dxfs count="49"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</xdr:rowOff>
    </xdr:from>
    <xdr:to>
      <xdr:col>6</xdr:col>
      <xdr:colOff>675652</xdr:colOff>
      <xdr:row>7</xdr:row>
      <xdr:rowOff>123824</xdr:rowOff>
    </xdr:to>
    <xdr:pic>
      <xdr:nvPicPr>
        <xdr:cNvPr id="3" name="Grafik 2" descr="Unbenan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82175" y="85725"/>
          <a:ext cx="2952127" cy="13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299"/>
  <sheetViews>
    <sheetView tabSelected="1" workbookViewId="0">
      <pane ySplit="11" topLeftCell="A12" activePane="bottomLeft" state="frozen"/>
      <selection pane="bottomLeft" activeCell="C12" sqref="C12"/>
    </sheetView>
  </sheetViews>
  <sheetFormatPr baseColWidth="10" defaultColWidth="0" defaultRowHeight="15" zeroHeight="1"/>
  <cols>
    <col min="1" max="1" width="24" bestFit="1" customWidth="1"/>
    <col min="2" max="2" width="11.42578125" customWidth="1"/>
    <col min="3" max="27" width="35.7109375" customWidth="1"/>
    <col min="28" max="16384" width="11.42578125" hidden="1"/>
  </cols>
  <sheetData>
    <row r="1" spans="1:27" s="7" customFormat="1">
      <c r="A1" s="3"/>
    </row>
    <row r="2" spans="1:27" s="7" customFormat="1" ht="15" customHeight="1">
      <c r="A2" s="3" t="s">
        <v>0</v>
      </c>
      <c r="B2" s="37" t="s">
        <v>11</v>
      </c>
      <c r="C2" s="37"/>
      <c r="E2" s="39" t="s">
        <v>18</v>
      </c>
      <c r="F2" s="5"/>
    </row>
    <row r="3" spans="1:27" s="7" customFormat="1">
      <c r="A3" s="3" t="s">
        <v>6</v>
      </c>
      <c r="B3" s="38" t="s">
        <v>12</v>
      </c>
      <c r="C3" s="38"/>
      <c r="E3" s="40"/>
    </row>
    <row r="4" spans="1:27" s="7" customFormat="1">
      <c r="A4" s="3" t="s">
        <v>8</v>
      </c>
      <c r="B4" s="31">
        <v>43831</v>
      </c>
      <c r="C4" s="32">
        <v>0</v>
      </c>
      <c r="D4" s="33">
        <v>0</v>
      </c>
      <c r="E4" s="40"/>
    </row>
    <row r="5" spans="1:27" s="7" customFormat="1">
      <c r="A5" s="3" t="s">
        <v>9</v>
      </c>
      <c r="B5" s="31">
        <v>43831</v>
      </c>
      <c r="C5" s="32">
        <v>0</v>
      </c>
      <c r="D5" s="21">
        <v>0</v>
      </c>
      <c r="E5" s="40"/>
    </row>
    <row r="6" spans="1:27" s="7" customFormat="1">
      <c r="A6" s="3"/>
      <c r="B6" s="3"/>
      <c r="D6" s="8"/>
      <c r="E6" s="40"/>
    </row>
    <row r="7" spans="1:27" s="10" customFormat="1" ht="13.5" customHeight="1">
      <c r="A7" s="4" t="s">
        <v>10</v>
      </c>
      <c r="B7" s="34">
        <v>1</v>
      </c>
      <c r="C7" s="9"/>
      <c r="E7" s="41"/>
    </row>
    <row r="8" spans="1:27" s="7" customFormat="1" ht="14.25" customHeight="1">
      <c r="A8" s="3"/>
    </row>
    <row r="9" spans="1:27">
      <c r="A9" s="35" t="s">
        <v>5</v>
      </c>
      <c r="B9" s="36"/>
      <c r="C9" s="6" t="s">
        <v>17</v>
      </c>
      <c r="D9" s="6" t="str">
        <f>IF($B$7&gt;=2,"PVA2","")</f>
        <v/>
      </c>
      <c r="E9" s="6" t="str">
        <f>IF($B$7&gt;=3,"PVA3","")</f>
        <v/>
      </c>
      <c r="F9" s="6" t="str">
        <f>IF($B$7&gt;=4,"PVA4","")</f>
        <v/>
      </c>
      <c r="G9" s="6" t="str">
        <f>IF($B$7&gt;=5,"PVA5","")</f>
        <v/>
      </c>
      <c r="H9" s="6" t="str">
        <f>IF($B$7&gt;=6,"PVA6","")</f>
        <v/>
      </c>
      <c r="I9" s="6" t="str">
        <f>IF($B$7&gt;=7,"PVA7","")</f>
        <v/>
      </c>
      <c r="J9" s="6" t="str">
        <f>IF($B$7&gt;=8,"PVA8","")</f>
        <v/>
      </c>
      <c r="K9" s="6" t="str">
        <f>IF($B$7&gt;=9,"PVA9","")</f>
        <v/>
      </c>
      <c r="L9" s="6" t="str">
        <f>IF($B$7&gt;=10,"PVA10","")</f>
        <v/>
      </c>
      <c r="M9" s="6" t="str">
        <f>IF($B$7&gt;=11,"PVA11","")</f>
        <v/>
      </c>
      <c r="N9" s="6" t="str">
        <f>IF($B$7&gt;=12,"PVA12","")</f>
        <v/>
      </c>
      <c r="O9" s="6" t="str">
        <f>IF($B$7&gt;=13,"PVA13","")</f>
        <v/>
      </c>
      <c r="P9" s="6" t="str">
        <f>IF($B$7&gt;=14,"PVA14","")</f>
        <v/>
      </c>
      <c r="Q9" s="6" t="str">
        <f>IF($B$7&gt;=15,"PVA15","")</f>
        <v/>
      </c>
      <c r="R9" s="6" t="str">
        <f>IF($B$7&gt;=16,"PVA16","")</f>
        <v/>
      </c>
      <c r="S9" s="6" t="str">
        <f>IF($B$7&gt;=17,"PVA17","")</f>
        <v/>
      </c>
      <c r="T9" s="6" t="str">
        <f>IF($B$7&gt;=18,"PVA18","")</f>
        <v/>
      </c>
      <c r="U9" s="6" t="str">
        <f>IF($B$7&gt;=19,"PVA19","")</f>
        <v/>
      </c>
      <c r="V9" s="6" t="str">
        <f>IF($B$7&gt;=20,"PVA20","")</f>
        <v/>
      </c>
      <c r="W9" s="6" t="str">
        <f>IF($B$7&gt;=21,"PVA21","")</f>
        <v/>
      </c>
      <c r="X9" s="6" t="str">
        <f>IF($B$7&gt;=22,"PVA22","")</f>
        <v/>
      </c>
      <c r="Y9" s="6" t="str">
        <f>IF($B$7&gt;=23,"PVA23","")</f>
        <v/>
      </c>
      <c r="Z9" s="6" t="str">
        <f>IF($B$7&gt;=24,"PVA24","")</f>
        <v/>
      </c>
      <c r="AA9" s="6" t="str">
        <f>IF($B$7&gt;=25,"PVA25","")</f>
        <v/>
      </c>
    </row>
    <row r="10" spans="1:27">
      <c r="A10" s="11" t="s">
        <v>1</v>
      </c>
      <c r="B10" s="12" t="s">
        <v>2</v>
      </c>
      <c r="C10" s="16" t="s">
        <v>7</v>
      </c>
      <c r="D10" s="16" t="str">
        <f>IF($B$7&gt;=2,"Einstrahlungsleistung","")</f>
        <v/>
      </c>
      <c r="E10" s="16" t="str">
        <f>IF($B$7&gt;=3,"Einstrahlungsleistung","")</f>
        <v/>
      </c>
      <c r="F10" s="16" t="str">
        <f>IF($B$7&gt;=4,"Einstrahlungsleistung","")</f>
        <v/>
      </c>
      <c r="G10" s="16" t="str">
        <f>IF($B$7&gt;=5,"Einstrahlungsleistung","")</f>
        <v/>
      </c>
      <c r="H10" s="16" t="str">
        <f>IF($B$7&gt;=6,"Einstrahlungsleistung","")</f>
        <v/>
      </c>
      <c r="I10" s="16" t="str">
        <f>IF($B$7&gt;=7,"Einstrahlungsleistung","")</f>
        <v/>
      </c>
      <c r="J10" s="16" t="str">
        <f>IF($B$7&gt;=8,"Einstrahlungsleistung","")</f>
        <v/>
      </c>
      <c r="K10" s="16" t="str">
        <f>IF($B$7&gt;=9,"Einstrahlungsleistung","")</f>
        <v/>
      </c>
      <c r="L10" s="16" t="str">
        <f>IF($B$7&gt;=10,"Einstrahlungsleistung","")</f>
        <v/>
      </c>
      <c r="M10" s="16" t="str">
        <f>IF($B$7&gt;=11,"Einstrahlungsleistung","")</f>
        <v/>
      </c>
      <c r="N10" s="16" t="str">
        <f>IF($B$7&gt;=12,"Einstrahlungsleistung","")</f>
        <v/>
      </c>
      <c r="O10" s="16" t="str">
        <f>IF($B$7&gt;=13,"Einstrahlungsleistung","")</f>
        <v/>
      </c>
      <c r="P10" s="16" t="str">
        <f>IF($B$7&gt;=14,"Einstrahlungsleistung","")</f>
        <v/>
      </c>
      <c r="Q10" s="16" t="str">
        <f>IF($B$7&gt;=15,"Einstrahlungsleistung","")</f>
        <v/>
      </c>
      <c r="R10" s="16" t="str">
        <f>IF($B$7&gt;=16,"Einstrahlungsleistung","")</f>
        <v/>
      </c>
      <c r="S10" s="16" t="str">
        <f>IF($B$7&gt;=17,"Einstrahlungsleistung","")</f>
        <v/>
      </c>
      <c r="T10" s="16" t="str">
        <f>IF($B$7&gt;=18,"Einstrahlungsleistung","")</f>
        <v/>
      </c>
      <c r="U10" s="16" t="str">
        <f>IF($B$7&gt;=19,"Einstrahlungsleistung","")</f>
        <v/>
      </c>
      <c r="V10" s="16" t="str">
        <f>IF($B$7&gt;=20,"Einstrahlungsleistung","")</f>
        <v/>
      </c>
      <c r="W10" s="16" t="str">
        <f>IF($B$7&gt;=21,"Einstrahlungsleistung","")</f>
        <v/>
      </c>
      <c r="X10" s="16" t="str">
        <f>IF($B$7&gt;=22,"Einstrahlungsleistung","")</f>
        <v/>
      </c>
      <c r="Y10" s="16" t="str">
        <f>IF($B$7&gt;=23,"Einstrahlungsleistung","")</f>
        <v/>
      </c>
      <c r="Z10" s="16" t="str">
        <f>IF($B$7&gt;=24,"Einstrahlungsleistung","")</f>
        <v/>
      </c>
      <c r="AA10" s="16" t="str">
        <f>IF($B$7&gt;=25,"Einstrahlungsleistung","")</f>
        <v/>
      </c>
    </row>
    <row r="11" spans="1:27">
      <c r="A11" s="13" t="s">
        <v>3</v>
      </c>
      <c r="B11" s="14" t="s">
        <v>4</v>
      </c>
      <c r="C11" s="17" t="s">
        <v>13</v>
      </c>
      <c r="D11" s="18" t="str">
        <f>IF($B$7&gt;=2,"[kW/m²]","")</f>
        <v/>
      </c>
      <c r="E11" s="18" t="str">
        <f>IF($B$7&gt;=3,"[kW/m²]","")</f>
        <v/>
      </c>
      <c r="F11" s="18" t="str">
        <f>IF($B$7&gt;=4,"[kW/m²]","")</f>
        <v/>
      </c>
      <c r="G11" s="18" t="str">
        <f>IF($B$7&gt;=5,"[kW/m²]","")</f>
        <v/>
      </c>
      <c r="H11" s="18" t="str">
        <f>IF($B$7&gt;=6,"[kW/m²]","")</f>
        <v/>
      </c>
      <c r="I11" s="18" t="str">
        <f>IF($B$7&gt;=7,"[kW/m²]","")</f>
        <v/>
      </c>
      <c r="J11" s="18" t="str">
        <f>IF($B$7&gt;=8,"[kW/m²]","")</f>
        <v/>
      </c>
      <c r="K11" s="18" t="str">
        <f>IF($B$7&gt;=9,"[kW/m²]","")</f>
        <v/>
      </c>
      <c r="L11" s="18" t="str">
        <f>IF($B$7&gt;=10,"[kW/m²]","")</f>
        <v/>
      </c>
      <c r="M11" s="18" t="str">
        <f>IF($B$7&gt;=11,"[kW/m²]","")</f>
        <v/>
      </c>
      <c r="N11" s="18" t="str">
        <f>IF($B$7&gt;=12,"[kW/m²]","")</f>
        <v/>
      </c>
      <c r="O11" s="18" t="str">
        <f>IF($B$7&gt;=13,"[kW/m²]","")</f>
        <v/>
      </c>
      <c r="P11" s="18" t="str">
        <f>IF($B$7&gt;=14,"[kW/m²]","")</f>
        <v/>
      </c>
      <c r="Q11" s="18" t="str">
        <f>IF($B$7&gt;=15,"[kW/m²]","")</f>
        <v/>
      </c>
      <c r="R11" s="18" t="str">
        <f>IF($B$7&gt;=16,"[kW/m²]","")</f>
        <v/>
      </c>
      <c r="S11" s="18" t="str">
        <f>IF($B$7&gt;=17,"[kW/m²]","")</f>
        <v/>
      </c>
      <c r="T11" s="18" t="str">
        <f>IF($B$7&gt;=18,"[kW/m²]","")</f>
        <v/>
      </c>
      <c r="U11" s="18" t="str">
        <f>IF($B$7&gt;=19,"[kW/m²]","")</f>
        <v/>
      </c>
      <c r="V11" s="18" t="str">
        <f>IF($B$7&gt;=20,"[kW/m²]","")</f>
        <v/>
      </c>
      <c r="W11" s="18" t="str">
        <f>IF($B$7&gt;=21,"[kW/m²]","")</f>
        <v/>
      </c>
      <c r="X11" s="18" t="str">
        <f>IF($B$7&gt;=22,"[kW/m²]","")</f>
        <v/>
      </c>
      <c r="Y11" s="18" t="str">
        <f>IF($B$7&gt;=23,"[kW/m²]","")</f>
        <v/>
      </c>
      <c r="Z11" s="18" t="str">
        <f>IF($B$7&gt;=24,"[kW/m²]","")</f>
        <v/>
      </c>
      <c r="AA11" s="18" t="str">
        <f>IF($B$7&gt;=25,"[kW/m²]","")</f>
        <v/>
      </c>
    </row>
    <row r="12" spans="1:27">
      <c r="A12" s="2">
        <f>IF(AND($C$4=0,$D$4&lt;=59),$B$4-1,$B$4)</f>
        <v>43830</v>
      </c>
      <c r="B12" s="15">
        <v>1.0416666666666666E-2</v>
      </c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>
      <c r="A13" s="2">
        <f>IF(AND($C$4=0,$D$4&lt;=59),$B$4-1,$B$4)</f>
        <v>43830</v>
      </c>
      <c r="B13" s="15">
        <f>B12+$B$12</f>
        <v>2.0833333333333332E-2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>
      <c r="A14" s="2">
        <f t="shared" ref="A14:A77" si="0">IF(AND($C$4=0,$D$4&lt;=59),$B$4-1,$B$4)</f>
        <v>43830</v>
      </c>
      <c r="B14" s="15">
        <f>B13+$B$12</f>
        <v>3.125E-2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>
      <c r="A15" s="2">
        <f t="shared" si="0"/>
        <v>43830</v>
      </c>
      <c r="B15" s="15">
        <f t="shared" ref="B15:B78" si="1">B14+$B$12</f>
        <v>4.1666666666666664E-2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>
      <c r="A16" s="2">
        <f t="shared" si="0"/>
        <v>43830</v>
      </c>
      <c r="B16" s="15">
        <f t="shared" si="1"/>
        <v>5.2083333333333329E-2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>
      <c r="A17" s="2">
        <f t="shared" si="0"/>
        <v>43830</v>
      </c>
      <c r="B17" s="15">
        <f t="shared" si="1"/>
        <v>6.2499999999999993E-2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>
      <c r="A18" s="2">
        <f t="shared" si="0"/>
        <v>43830</v>
      </c>
      <c r="B18" s="15">
        <f t="shared" si="1"/>
        <v>7.2916666666666657E-2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>
      <c r="A19" s="2">
        <f t="shared" si="0"/>
        <v>43830</v>
      </c>
      <c r="B19" s="15">
        <f t="shared" si="1"/>
        <v>8.3333333333333329E-2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>
      <c r="A20" s="2">
        <f t="shared" si="0"/>
        <v>43830</v>
      </c>
      <c r="B20" s="15">
        <f t="shared" si="1"/>
        <v>9.375E-2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>
      <c r="A21" s="2">
        <f t="shared" si="0"/>
        <v>43830</v>
      </c>
      <c r="B21" s="15">
        <f t="shared" si="1"/>
        <v>0.10416666666666667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>
      <c r="A22" s="2">
        <f t="shared" si="0"/>
        <v>43830</v>
      </c>
      <c r="B22" s="15">
        <f t="shared" si="1"/>
        <v>0.11458333333333334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>
      <c r="A23" s="2">
        <f t="shared" si="0"/>
        <v>43830</v>
      </c>
      <c r="B23" s="15">
        <f t="shared" si="1"/>
        <v>0.125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>
      <c r="A24" s="2">
        <f t="shared" si="0"/>
        <v>43830</v>
      </c>
      <c r="B24" s="15">
        <f t="shared" si="1"/>
        <v>0.13541666666666666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>
      <c r="A25" s="2">
        <f t="shared" si="0"/>
        <v>43830</v>
      </c>
      <c r="B25" s="15">
        <f t="shared" si="1"/>
        <v>0.14583333333333331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>
      <c r="A26" s="2">
        <f t="shared" si="0"/>
        <v>43830</v>
      </c>
      <c r="B26" s="15">
        <f t="shared" si="1"/>
        <v>0.15624999999999997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>
      <c r="A27" s="2">
        <f t="shared" si="0"/>
        <v>43830</v>
      </c>
      <c r="B27" s="15">
        <f t="shared" si="1"/>
        <v>0.16666666666666663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>
      <c r="A28" s="2">
        <f t="shared" si="0"/>
        <v>43830</v>
      </c>
      <c r="B28" s="15">
        <f t="shared" si="1"/>
        <v>0.17708333333333329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>
      <c r="A29" s="2">
        <f t="shared" si="0"/>
        <v>43830</v>
      </c>
      <c r="B29" s="15">
        <f t="shared" si="1"/>
        <v>0.18749999999999994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>
      <c r="A30" s="2">
        <f t="shared" si="0"/>
        <v>43830</v>
      </c>
      <c r="B30" s="15">
        <f t="shared" si="1"/>
        <v>0.1979166666666666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>
      <c r="A31" s="2">
        <f t="shared" si="0"/>
        <v>43830</v>
      </c>
      <c r="B31" s="15">
        <f t="shared" si="1"/>
        <v>0.20833333333333326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>
      <c r="A32" s="2">
        <f t="shared" si="0"/>
        <v>43830</v>
      </c>
      <c r="B32" s="15">
        <f t="shared" si="1"/>
        <v>0.21874999999999992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>
      <c r="A33" s="2">
        <f t="shared" si="0"/>
        <v>43830</v>
      </c>
      <c r="B33" s="15">
        <f t="shared" si="1"/>
        <v>0.22916666666666657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>
      <c r="A34" s="2">
        <f t="shared" si="0"/>
        <v>43830</v>
      </c>
      <c r="B34" s="15">
        <f t="shared" si="1"/>
        <v>0.23958333333333323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>
      <c r="A35" s="2">
        <f t="shared" si="0"/>
        <v>43830</v>
      </c>
      <c r="B35" s="15">
        <f t="shared" si="1"/>
        <v>0.24999999999999989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>
      <c r="A36" s="2">
        <f t="shared" si="0"/>
        <v>43830</v>
      </c>
      <c r="B36" s="15">
        <f t="shared" si="1"/>
        <v>0.26041666666666657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>
      <c r="A37" s="2">
        <f t="shared" si="0"/>
        <v>43830</v>
      </c>
      <c r="B37" s="15">
        <f t="shared" si="1"/>
        <v>0.27083333333333326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>
      <c r="A38" s="2">
        <f t="shared" si="0"/>
        <v>43830</v>
      </c>
      <c r="B38" s="15">
        <f t="shared" si="1"/>
        <v>0.28124999999999994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>
      <c r="A39" s="2">
        <f t="shared" si="0"/>
        <v>43830</v>
      </c>
      <c r="B39" s="15">
        <f t="shared" si="1"/>
        <v>0.29166666666666663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>
      <c r="A40" s="2">
        <f t="shared" si="0"/>
        <v>43830</v>
      </c>
      <c r="B40" s="15">
        <f t="shared" si="1"/>
        <v>0.30208333333333331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>
      <c r="A41" s="2">
        <f t="shared" si="0"/>
        <v>43830</v>
      </c>
      <c r="B41" s="15">
        <f t="shared" si="1"/>
        <v>0.3125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>
      <c r="A42" s="2">
        <f t="shared" si="0"/>
        <v>43830</v>
      </c>
      <c r="B42" s="15">
        <f t="shared" si="1"/>
        <v>0.32291666666666669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>
      <c r="A43" s="2">
        <f t="shared" si="0"/>
        <v>43830</v>
      </c>
      <c r="B43" s="15">
        <f t="shared" si="1"/>
        <v>0.33333333333333337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>
      <c r="A44" s="2">
        <f t="shared" si="0"/>
        <v>43830</v>
      </c>
      <c r="B44" s="15">
        <f t="shared" si="1"/>
        <v>0.34375000000000006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>
      <c r="A45" s="2">
        <f t="shared" si="0"/>
        <v>43830</v>
      </c>
      <c r="B45" s="15">
        <f t="shared" si="1"/>
        <v>0.35416666666666674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>
      <c r="A46" s="2">
        <f t="shared" si="0"/>
        <v>43830</v>
      </c>
      <c r="B46" s="15">
        <f t="shared" si="1"/>
        <v>0.36458333333333343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>
      <c r="A47" s="2">
        <f t="shared" si="0"/>
        <v>43830</v>
      </c>
      <c r="B47" s="15">
        <f t="shared" si="1"/>
        <v>0.37500000000000011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>
      <c r="A48" s="2">
        <f t="shared" si="0"/>
        <v>43830</v>
      </c>
      <c r="B48" s="15">
        <f t="shared" si="1"/>
        <v>0.3854166666666668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>
      <c r="A49" s="2">
        <f t="shared" si="0"/>
        <v>43830</v>
      </c>
      <c r="B49" s="15">
        <f t="shared" si="1"/>
        <v>0.39583333333333348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>
      <c r="A50" s="2">
        <f t="shared" si="0"/>
        <v>43830</v>
      </c>
      <c r="B50" s="15">
        <f t="shared" si="1"/>
        <v>0.40625000000000017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>
      <c r="A51" s="2">
        <f t="shared" si="0"/>
        <v>43830</v>
      </c>
      <c r="B51" s="15">
        <f t="shared" si="1"/>
        <v>0.41666666666666685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>
      <c r="A52" s="2">
        <f t="shared" si="0"/>
        <v>43830</v>
      </c>
      <c r="B52" s="15">
        <f t="shared" si="1"/>
        <v>0.42708333333333354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>
      <c r="A53" s="2">
        <f t="shared" si="0"/>
        <v>43830</v>
      </c>
      <c r="B53" s="15">
        <f t="shared" si="1"/>
        <v>0.43750000000000022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>
      <c r="A54" s="2">
        <f t="shared" si="0"/>
        <v>43830</v>
      </c>
      <c r="B54" s="15">
        <f t="shared" si="1"/>
        <v>0.44791666666666691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>
      <c r="A55" s="2">
        <f t="shared" si="0"/>
        <v>43830</v>
      </c>
      <c r="B55" s="15">
        <f t="shared" si="1"/>
        <v>0.45833333333333359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>
      <c r="A56" s="2">
        <f t="shared" si="0"/>
        <v>43830</v>
      </c>
      <c r="B56" s="15">
        <f t="shared" si="1"/>
        <v>0.46875000000000028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>
      <c r="A57" s="2">
        <f t="shared" si="0"/>
        <v>43830</v>
      </c>
      <c r="B57" s="15">
        <f t="shared" si="1"/>
        <v>0.47916666666666696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>
      <c r="A58" s="2">
        <f t="shared" si="0"/>
        <v>43830</v>
      </c>
      <c r="B58" s="15">
        <f t="shared" si="1"/>
        <v>0.48958333333333365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>
      <c r="A59" s="2">
        <f t="shared" si="0"/>
        <v>43830</v>
      </c>
      <c r="B59" s="15">
        <f t="shared" si="1"/>
        <v>0.50000000000000033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>
      <c r="A60" s="2">
        <f t="shared" si="0"/>
        <v>43830</v>
      </c>
      <c r="B60" s="15">
        <f t="shared" si="1"/>
        <v>0.51041666666666696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>
      <c r="A61" s="2">
        <f t="shared" si="0"/>
        <v>43830</v>
      </c>
      <c r="B61" s="15">
        <f t="shared" si="1"/>
        <v>0.52083333333333359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>
      <c r="A62" s="2">
        <f t="shared" si="0"/>
        <v>43830</v>
      </c>
      <c r="B62" s="15">
        <f t="shared" si="1"/>
        <v>0.53125000000000022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>
      <c r="A63" s="2">
        <f t="shared" si="0"/>
        <v>43830</v>
      </c>
      <c r="B63" s="15">
        <f t="shared" si="1"/>
        <v>0.54166666666666685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>
      <c r="A64" s="2">
        <f t="shared" si="0"/>
        <v>43830</v>
      </c>
      <c r="B64" s="15">
        <f t="shared" si="1"/>
        <v>0.55208333333333348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>
      <c r="A65" s="2">
        <f t="shared" si="0"/>
        <v>43830</v>
      </c>
      <c r="B65" s="15">
        <f t="shared" si="1"/>
        <v>0.56250000000000011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>
      <c r="A66" s="2">
        <f t="shared" si="0"/>
        <v>43830</v>
      </c>
      <c r="B66" s="15">
        <f t="shared" si="1"/>
        <v>0.57291666666666674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>
      <c r="A67" s="2">
        <f t="shared" si="0"/>
        <v>43830</v>
      </c>
      <c r="B67" s="15">
        <f t="shared" si="1"/>
        <v>0.58333333333333337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>
      <c r="A68" s="2">
        <f t="shared" si="0"/>
        <v>43830</v>
      </c>
      <c r="B68" s="15">
        <f t="shared" si="1"/>
        <v>0.59375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>
      <c r="A69" s="2">
        <f t="shared" si="0"/>
        <v>43830</v>
      </c>
      <c r="B69" s="15">
        <f t="shared" si="1"/>
        <v>0.60416666666666663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>
      <c r="A70" s="2">
        <f t="shared" si="0"/>
        <v>43830</v>
      </c>
      <c r="B70" s="15">
        <f t="shared" si="1"/>
        <v>0.61458333333333326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>
      <c r="A71" s="2">
        <f t="shared" si="0"/>
        <v>43830</v>
      </c>
      <c r="B71" s="15">
        <f t="shared" si="1"/>
        <v>0.62499999999999989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>
      <c r="A72" s="2">
        <f t="shared" si="0"/>
        <v>43830</v>
      </c>
      <c r="B72" s="15">
        <f t="shared" si="1"/>
        <v>0.63541666666666652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>
      <c r="A73" s="2">
        <f t="shared" si="0"/>
        <v>43830</v>
      </c>
      <c r="B73" s="15">
        <f t="shared" si="1"/>
        <v>0.64583333333333315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>
      <c r="A74" s="2">
        <f t="shared" si="0"/>
        <v>43830</v>
      </c>
      <c r="B74" s="15">
        <f t="shared" si="1"/>
        <v>0.65624999999999978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>
      <c r="A75" s="2">
        <f t="shared" si="0"/>
        <v>43830</v>
      </c>
      <c r="B75" s="15">
        <f t="shared" si="1"/>
        <v>0.66666666666666641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>
      <c r="A76" s="2">
        <f t="shared" si="0"/>
        <v>43830</v>
      </c>
      <c r="B76" s="15">
        <f t="shared" si="1"/>
        <v>0.67708333333333304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>
      <c r="A77" s="2">
        <f t="shared" si="0"/>
        <v>43830</v>
      </c>
      <c r="B77" s="15">
        <f t="shared" si="1"/>
        <v>0.68749999999999967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>
      <c r="A78" s="2">
        <f t="shared" ref="A78:A107" si="2">IF(AND($C$4=0,$D$4&lt;=59),$B$4-1,$B$4)</f>
        <v>43830</v>
      </c>
      <c r="B78" s="15">
        <f t="shared" si="1"/>
        <v>0.6979166666666663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>
      <c r="A79" s="2">
        <f t="shared" si="2"/>
        <v>43830</v>
      </c>
      <c r="B79" s="15">
        <f t="shared" ref="B79:B107" si="3">B78+$B$12</f>
        <v>0.70833333333333293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>
      <c r="A80" s="2">
        <f t="shared" si="2"/>
        <v>43830</v>
      </c>
      <c r="B80" s="15">
        <f t="shared" si="3"/>
        <v>0.71874999999999956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>
      <c r="A81" s="2">
        <f t="shared" si="2"/>
        <v>43830</v>
      </c>
      <c r="B81" s="15">
        <f t="shared" si="3"/>
        <v>0.72916666666666619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>
      <c r="A82" s="2">
        <f t="shared" si="2"/>
        <v>43830</v>
      </c>
      <c r="B82" s="15">
        <f t="shared" si="3"/>
        <v>0.73958333333333282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>
      <c r="A83" s="2">
        <f t="shared" si="2"/>
        <v>43830</v>
      </c>
      <c r="B83" s="15">
        <f t="shared" si="3"/>
        <v>0.74999999999999944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>
      <c r="A84" s="2">
        <f t="shared" si="2"/>
        <v>43830</v>
      </c>
      <c r="B84" s="15">
        <f t="shared" si="3"/>
        <v>0.76041666666666607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>
      <c r="A85" s="2">
        <f t="shared" si="2"/>
        <v>43830</v>
      </c>
      <c r="B85" s="15">
        <f t="shared" si="3"/>
        <v>0.7708333333333327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>
      <c r="A86" s="2">
        <f t="shared" si="2"/>
        <v>43830</v>
      </c>
      <c r="B86" s="15">
        <f t="shared" si="3"/>
        <v>0.78124999999999933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>
      <c r="A87" s="2">
        <f t="shared" si="2"/>
        <v>43830</v>
      </c>
      <c r="B87" s="15">
        <f t="shared" si="3"/>
        <v>0.79166666666666596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>
      <c r="A88" s="2">
        <f t="shared" si="2"/>
        <v>43830</v>
      </c>
      <c r="B88" s="15">
        <f t="shared" si="3"/>
        <v>0.80208333333333259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>
      <c r="A89" s="2">
        <f t="shared" si="2"/>
        <v>43830</v>
      </c>
      <c r="B89" s="15">
        <f t="shared" si="3"/>
        <v>0.81249999999999922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>
      <c r="A90" s="2">
        <f t="shared" si="2"/>
        <v>43830</v>
      </c>
      <c r="B90" s="15">
        <f t="shared" si="3"/>
        <v>0.82291666666666585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>
      <c r="A91" s="2">
        <f t="shared" si="2"/>
        <v>43830</v>
      </c>
      <c r="B91" s="15">
        <f t="shared" si="3"/>
        <v>0.83333333333333248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>
      <c r="A92" s="2">
        <f t="shared" si="2"/>
        <v>43830</v>
      </c>
      <c r="B92" s="15">
        <f t="shared" si="3"/>
        <v>0.84374999999999911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>
      <c r="A93" s="2">
        <f t="shared" si="2"/>
        <v>43830</v>
      </c>
      <c r="B93" s="15">
        <f t="shared" si="3"/>
        <v>0.85416666666666574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>
      <c r="A94" s="2">
        <f t="shared" si="2"/>
        <v>43830</v>
      </c>
      <c r="B94" s="15">
        <f t="shared" si="3"/>
        <v>0.86458333333333237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>
      <c r="A95" s="2">
        <f t="shared" si="2"/>
        <v>43830</v>
      </c>
      <c r="B95" s="15">
        <f t="shared" si="3"/>
        <v>0.874999999999999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>
      <c r="A96" s="2">
        <f t="shared" si="2"/>
        <v>43830</v>
      </c>
      <c r="B96" s="15">
        <f t="shared" si="3"/>
        <v>0.88541666666666563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>
      <c r="A97" s="2">
        <f t="shared" si="2"/>
        <v>43830</v>
      </c>
      <c r="B97" s="15">
        <f t="shared" si="3"/>
        <v>0.89583333333333226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>
      <c r="A98" s="2">
        <f t="shared" si="2"/>
        <v>43830</v>
      </c>
      <c r="B98" s="15">
        <f t="shared" si="3"/>
        <v>0.90624999999999889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>
      <c r="A99" s="2">
        <f t="shared" si="2"/>
        <v>43830</v>
      </c>
      <c r="B99" s="15">
        <f t="shared" si="3"/>
        <v>0.91666666666666552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>
      <c r="A100" s="2">
        <f t="shared" si="2"/>
        <v>43830</v>
      </c>
      <c r="B100" s="15">
        <f t="shared" si="3"/>
        <v>0.92708333333333215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>
      <c r="A101" s="2">
        <f t="shared" si="2"/>
        <v>43830</v>
      </c>
      <c r="B101" s="15">
        <f t="shared" si="3"/>
        <v>0.93749999999999878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>
      <c r="A102" s="2">
        <f t="shared" si="2"/>
        <v>43830</v>
      </c>
      <c r="B102" s="15">
        <f t="shared" si="3"/>
        <v>0.94791666666666541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>
      <c r="A103" s="2">
        <f t="shared" si="2"/>
        <v>43830</v>
      </c>
      <c r="B103" s="15">
        <f t="shared" si="3"/>
        <v>0.95833333333333204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>
      <c r="A104" s="2">
        <f t="shared" si="2"/>
        <v>43830</v>
      </c>
      <c r="B104" s="15">
        <f t="shared" si="3"/>
        <v>0.96874999999999867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>
      <c r="A105" s="2">
        <f t="shared" si="2"/>
        <v>43830</v>
      </c>
      <c r="B105" s="15">
        <f t="shared" si="3"/>
        <v>0.9791666666666653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>
      <c r="A106" s="2">
        <f t="shared" si="2"/>
        <v>43830</v>
      </c>
      <c r="B106" s="15">
        <f t="shared" si="3"/>
        <v>0.98958333333333193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>
      <c r="A107" s="2">
        <f t="shared" si="2"/>
        <v>43830</v>
      </c>
      <c r="B107" s="15">
        <f t="shared" si="3"/>
        <v>0.99999999999999856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>
      <c r="A108" s="2">
        <f>IF($B$5-$A$107&gt;=1,$A$107+1,"")</f>
        <v>43831</v>
      </c>
      <c r="B108" s="15">
        <f t="shared" ref="B108:B139" si="4">IF(A108="","",B107+$B$12)</f>
        <v>1.0104166666666652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>
      <c r="A109" s="2">
        <f t="shared" ref="A109:A172" si="5">IF($B$5-$A$107&gt;=1,$A$107+1,"")</f>
        <v>43831</v>
      </c>
      <c r="B109" s="15">
        <f t="shared" si="4"/>
        <v>1.0208333333333319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>
      <c r="A110" s="2">
        <f t="shared" si="5"/>
        <v>43831</v>
      </c>
      <c r="B110" s="15">
        <f t="shared" si="4"/>
        <v>1.0312499999999987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>
      <c r="A111" s="2">
        <f t="shared" si="5"/>
        <v>43831</v>
      </c>
      <c r="B111" s="15">
        <f t="shared" si="4"/>
        <v>1.0416666666666654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>
      <c r="A112" s="2">
        <f t="shared" si="5"/>
        <v>43831</v>
      </c>
      <c r="B112" s="15">
        <f t="shared" si="4"/>
        <v>1.0520833333333321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>
      <c r="A113" s="2">
        <f t="shared" si="5"/>
        <v>43831</v>
      </c>
      <c r="B113" s="15">
        <f t="shared" si="4"/>
        <v>1.0624999999999989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>
      <c r="A114" s="2">
        <f t="shared" si="5"/>
        <v>43831</v>
      </c>
      <c r="B114" s="15">
        <f t="shared" si="4"/>
        <v>1.0729166666666656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>
      <c r="A115" s="2">
        <f t="shared" si="5"/>
        <v>43831</v>
      </c>
      <c r="B115" s="15">
        <f t="shared" si="4"/>
        <v>1.0833333333333324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>
      <c r="A116" s="2">
        <f t="shared" si="5"/>
        <v>43831</v>
      </c>
      <c r="B116" s="15">
        <f t="shared" si="4"/>
        <v>1.0937499999999991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>
      <c r="A117" s="2">
        <f t="shared" si="5"/>
        <v>43831</v>
      </c>
      <c r="B117" s="15">
        <f t="shared" si="4"/>
        <v>1.1041666666666659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>
      <c r="A118" s="2">
        <f t="shared" si="5"/>
        <v>43831</v>
      </c>
      <c r="B118" s="15">
        <f t="shared" si="4"/>
        <v>1.1145833333333326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>
      <c r="A119" s="2">
        <f t="shared" si="5"/>
        <v>43831</v>
      </c>
      <c r="B119" s="15">
        <f t="shared" si="4"/>
        <v>1.1249999999999993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>
      <c r="A120" s="2">
        <f t="shared" si="5"/>
        <v>43831</v>
      </c>
      <c r="B120" s="15">
        <f t="shared" si="4"/>
        <v>1.1354166666666661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>
      <c r="A121" s="2">
        <f t="shared" si="5"/>
        <v>43831</v>
      </c>
      <c r="B121" s="15">
        <f t="shared" si="4"/>
        <v>1.1458333333333328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>
      <c r="A122" s="2">
        <f t="shared" si="5"/>
        <v>43831</v>
      </c>
      <c r="B122" s="15">
        <f t="shared" si="4"/>
        <v>1.1562499999999996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>
      <c r="A123" s="2">
        <f t="shared" si="5"/>
        <v>43831</v>
      </c>
      <c r="B123" s="15">
        <f t="shared" si="4"/>
        <v>1.1666666666666663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>
      <c r="A124" s="2">
        <f t="shared" si="5"/>
        <v>43831</v>
      </c>
      <c r="B124" s="15">
        <f t="shared" si="4"/>
        <v>1.177083333333333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>
      <c r="A125" s="2">
        <f t="shared" si="5"/>
        <v>43831</v>
      </c>
      <c r="B125" s="15">
        <f t="shared" si="4"/>
        <v>1.1874999999999998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>
      <c r="A126" s="2">
        <f t="shared" si="5"/>
        <v>43831</v>
      </c>
      <c r="B126" s="15">
        <f t="shared" si="4"/>
        <v>1.1979166666666665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>
      <c r="A127" s="2">
        <f t="shared" si="5"/>
        <v>43831</v>
      </c>
      <c r="B127" s="15">
        <f t="shared" si="4"/>
        <v>1.2083333333333333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>
      <c r="A128" s="2">
        <f t="shared" si="5"/>
        <v>43831</v>
      </c>
      <c r="B128" s="15">
        <f t="shared" si="4"/>
        <v>1.21875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>
      <c r="A129" s="2">
        <f t="shared" si="5"/>
        <v>43831</v>
      </c>
      <c r="B129" s="15">
        <f t="shared" si="4"/>
        <v>1.2291666666666667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>
      <c r="A130" s="2">
        <f t="shared" si="5"/>
        <v>43831</v>
      </c>
      <c r="B130" s="15">
        <f t="shared" si="4"/>
        <v>1.2395833333333335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>
      <c r="A131" s="2">
        <f t="shared" si="5"/>
        <v>43831</v>
      </c>
      <c r="B131" s="15">
        <f t="shared" si="4"/>
        <v>1.2500000000000002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>
      <c r="A132" s="2">
        <f t="shared" si="5"/>
        <v>43831</v>
      </c>
      <c r="B132" s="15">
        <f t="shared" si="4"/>
        <v>1.260416666666667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>
      <c r="A133" s="2">
        <f t="shared" si="5"/>
        <v>43831</v>
      </c>
      <c r="B133" s="15">
        <f t="shared" si="4"/>
        <v>1.2708333333333337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>
      <c r="A134" s="2">
        <f t="shared" si="5"/>
        <v>43831</v>
      </c>
      <c r="B134" s="15">
        <f t="shared" si="4"/>
        <v>1.2812500000000004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>
      <c r="A135" s="2">
        <f t="shared" si="5"/>
        <v>43831</v>
      </c>
      <c r="B135" s="15">
        <f t="shared" si="4"/>
        <v>1.2916666666666672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>
      <c r="A136" s="2">
        <f t="shared" si="5"/>
        <v>43831</v>
      </c>
      <c r="B136" s="15">
        <f t="shared" si="4"/>
        <v>1.3020833333333339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>
      <c r="A137" s="2">
        <f t="shared" si="5"/>
        <v>43831</v>
      </c>
      <c r="B137" s="15">
        <f t="shared" si="4"/>
        <v>1.3125000000000007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>
      <c r="A138" s="2">
        <f t="shared" si="5"/>
        <v>43831</v>
      </c>
      <c r="B138" s="15">
        <f t="shared" si="4"/>
        <v>1.3229166666666674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>
      <c r="A139" s="2">
        <f t="shared" si="5"/>
        <v>43831</v>
      </c>
      <c r="B139" s="15">
        <f t="shared" si="4"/>
        <v>1.3333333333333341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>
      <c r="A140" s="2">
        <f t="shared" si="5"/>
        <v>43831</v>
      </c>
      <c r="B140" s="15">
        <f t="shared" ref="B140:B171" si="6">IF(A140="","",B139+$B$12)</f>
        <v>1.3437500000000009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>
      <c r="A141" s="2">
        <f t="shared" si="5"/>
        <v>43831</v>
      </c>
      <c r="B141" s="15">
        <f t="shared" si="6"/>
        <v>1.3541666666666676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>
      <c r="A142" s="2">
        <f t="shared" si="5"/>
        <v>43831</v>
      </c>
      <c r="B142" s="15">
        <f t="shared" si="6"/>
        <v>1.3645833333333344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>
      <c r="A143" s="2">
        <f t="shared" si="5"/>
        <v>43831</v>
      </c>
      <c r="B143" s="15">
        <f t="shared" si="6"/>
        <v>1.3750000000000011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>
      <c r="A144" s="2">
        <f t="shared" si="5"/>
        <v>43831</v>
      </c>
      <c r="B144" s="15">
        <f t="shared" si="6"/>
        <v>1.3854166666666679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>
      <c r="A145" s="2">
        <f t="shared" si="5"/>
        <v>43831</v>
      </c>
      <c r="B145" s="15">
        <f t="shared" si="6"/>
        <v>1.3958333333333346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>
      <c r="A146" s="2">
        <f t="shared" si="5"/>
        <v>43831</v>
      </c>
      <c r="B146" s="15">
        <f t="shared" si="6"/>
        <v>1.4062500000000013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>
      <c r="A147" s="2">
        <f t="shared" si="5"/>
        <v>43831</v>
      </c>
      <c r="B147" s="15">
        <f t="shared" si="6"/>
        <v>1.4166666666666681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>
      <c r="A148" s="2">
        <f t="shared" si="5"/>
        <v>43831</v>
      </c>
      <c r="B148" s="15">
        <f t="shared" si="6"/>
        <v>1.4270833333333348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>
      <c r="A149" s="2">
        <f t="shared" si="5"/>
        <v>43831</v>
      </c>
      <c r="B149" s="15">
        <f t="shared" si="6"/>
        <v>1.4375000000000016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>
      <c r="A150" s="2">
        <f t="shared" si="5"/>
        <v>43831</v>
      </c>
      <c r="B150" s="15">
        <f t="shared" si="6"/>
        <v>1.4479166666666683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>
      <c r="A151" s="2">
        <f t="shared" si="5"/>
        <v>43831</v>
      </c>
      <c r="B151" s="15">
        <f t="shared" si="6"/>
        <v>1.458333333333335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>
      <c r="A152" s="2">
        <f t="shared" si="5"/>
        <v>43831</v>
      </c>
      <c r="B152" s="15">
        <f t="shared" si="6"/>
        <v>1.4687500000000018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>
      <c r="A153" s="2">
        <f t="shared" si="5"/>
        <v>43831</v>
      </c>
      <c r="B153" s="15">
        <f t="shared" si="6"/>
        <v>1.4791666666666685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>
      <c r="A154" s="2">
        <f t="shared" si="5"/>
        <v>43831</v>
      </c>
      <c r="B154" s="15">
        <f t="shared" si="6"/>
        <v>1.4895833333333353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>
      <c r="A155" s="2">
        <f t="shared" si="5"/>
        <v>43831</v>
      </c>
      <c r="B155" s="15">
        <f t="shared" si="6"/>
        <v>1.500000000000002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>
      <c r="A156" s="2">
        <f t="shared" si="5"/>
        <v>43831</v>
      </c>
      <c r="B156" s="15">
        <f t="shared" si="6"/>
        <v>1.5104166666666687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>
      <c r="A157" s="2">
        <f t="shared" si="5"/>
        <v>43831</v>
      </c>
      <c r="B157" s="15">
        <f t="shared" si="6"/>
        <v>1.5208333333333355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>
      <c r="A158" s="2">
        <f t="shared" si="5"/>
        <v>43831</v>
      </c>
      <c r="B158" s="15">
        <f t="shared" si="6"/>
        <v>1.5312500000000022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>
      <c r="A159" s="2">
        <f t="shared" si="5"/>
        <v>43831</v>
      </c>
      <c r="B159" s="15">
        <f t="shared" si="6"/>
        <v>1.541666666666669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>
      <c r="A160" s="2">
        <f t="shared" si="5"/>
        <v>43831</v>
      </c>
      <c r="B160" s="15">
        <f t="shared" si="6"/>
        <v>1.5520833333333357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>
      <c r="A161" s="2">
        <f t="shared" si="5"/>
        <v>43831</v>
      </c>
      <c r="B161" s="15">
        <f t="shared" si="6"/>
        <v>1.5625000000000024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>
      <c r="A162" s="2">
        <f t="shared" si="5"/>
        <v>43831</v>
      </c>
      <c r="B162" s="15">
        <f t="shared" si="6"/>
        <v>1.5729166666666692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>
      <c r="A163" s="2">
        <f t="shared" si="5"/>
        <v>43831</v>
      </c>
      <c r="B163" s="15">
        <f t="shared" si="6"/>
        <v>1.5833333333333359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>
      <c r="A164" s="2">
        <f t="shared" si="5"/>
        <v>43831</v>
      </c>
      <c r="B164" s="15">
        <f t="shared" si="6"/>
        <v>1.5937500000000027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>
      <c r="A165" s="2">
        <f t="shared" si="5"/>
        <v>43831</v>
      </c>
      <c r="B165" s="15">
        <f t="shared" si="6"/>
        <v>1.6041666666666694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>
      <c r="A166" s="2">
        <f t="shared" si="5"/>
        <v>43831</v>
      </c>
      <c r="B166" s="15">
        <f t="shared" si="6"/>
        <v>1.6145833333333361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>
      <c r="A167" s="2">
        <f t="shared" si="5"/>
        <v>43831</v>
      </c>
      <c r="B167" s="15">
        <f t="shared" si="6"/>
        <v>1.6250000000000029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>
      <c r="A168" s="2">
        <f t="shared" si="5"/>
        <v>43831</v>
      </c>
      <c r="B168" s="15">
        <f t="shared" si="6"/>
        <v>1.6354166666666696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>
      <c r="A169" s="2">
        <f t="shared" si="5"/>
        <v>43831</v>
      </c>
      <c r="B169" s="15">
        <f t="shared" si="6"/>
        <v>1.6458333333333364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>
      <c r="A170" s="2">
        <f t="shared" si="5"/>
        <v>43831</v>
      </c>
      <c r="B170" s="15">
        <f t="shared" si="6"/>
        <v>1.6562500000000031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>
      <c r="A171" s="2">
        <f t="shared" si="5"/>
        <v>43831</v>
      </c>
      <c r="B171" s="15">
        <f t="shared" si="6"/>
        <v>1.6666666666666698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>
      <c r="A172" s="2">
        <f t="shared" si="5"/>
        <v>43831</v>
      </c>
      <c r="B172" s="15">
        <f t="shared" ref="B172:B203" si="7">IF(A172="","",B171+$B$12)</f>
        <v>1.6770833333333366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>
      <c r="A173" s="2">
        <f t="shared" ref="A173:A203" si="8">IF($B$5-$A$107&gt;=1,$A$107+1,"")</f>
        <v>43831</v>
      </c>
      <c r="B173" s="15">
        <f t="shared" si="7"/>
        <v>1.6875000000000033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>
      <c r="A174" s="2">
        <f t="shared" si="8"/>
        <v>43831</v>
      </c>
      <c r="B174" s="15">
        <f t="shared" si="7"/>
        <v>1.6979166666666701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>
      <c r="A175" s="2">
        <f t="shared" si="8"/>
        <v>43831</v>
      </c>
      <c r="B175" s="15">
        <f t="shared" si="7"/>
        <v>1.7083333333333368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>
      <c r="A176" s="2">
        <f t="shared" si="8"/>
        <v>43831</v>
      </c>
      <c r="B176" s="15">
        <f t="shared" si="7"/>
        <v>1.7187500000000036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>
      <c r="A177" s="2">
        <f t="shared" si="8"/>
        <v>43831</v>
      </c>
      <c r="B177" s="15">
        <f t="shared" si="7"/>
        <v>1.7291666666666703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>
      <c r="A178" s="2">
        <f t="shared" si="8"/>
        <v>43831</v>
      </c>
      <c r="B178" s="15">
        <f t="shared" si="7"/>
        <v>1.739583333333337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>
      <c r="A179" s="2">
        <f t="shared" si="8"/>
        <v>43831</v>
      </c>
      <c r="B179" s="15">
        <f t="shared" si="7"/>
        <v>1.7500000000000038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>
      <c r="A180" s="2">
        <f t="shared" si="8"/>
        <v>43831</v>
      </c>
      <c r="B180" s="15">
        <f t="shared" si="7"/>
        <v>1.7604166666666705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>
      <c r="A181" s="2">
        <f t="shared" si="8"/>
        <v>43831</v>
      </c>
      <c r="B181" s="15">
        <f t="shared" si="7"/>
        <v>1.7708333333333373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>
      <c r="A182" s="2">
        <f t="shared" si="8"/>
        <v>43831</v>
      </c>
      <c r="B182" s="15">
        <f t="shared" si="7"/>
        <v>1.781250000000004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>
      <c r="A183" s="2">
        <f t="shared" si="8"/>
        <v>43831</v>
      </c>
      <c r="B183" s="15">
        <f t="shared" si="7"/>
        <v>1.7916666666666707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>
      <c r="A184" s="2">
        <f t="shared" si="8"/>
        <v>43831</v>
      </c>
      <c r="B184" s="15">
        <f t="shared" si="7"/>
        <v>1.8020833333333375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>
      <c r="A185" s="2">
        <f t="shared" si="8"/>
        <v>43831</v>
      </c>
      <c r="B185" s="15">
        <f t="shared" si="7"/>
        <v>1.8125000000000042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>
      <c r="A186" s="2">
        <f t="shared" si="8"/>
        <v>43831</v>
      </c>
      <c r="B186" s="15">
        <f t="shared" si="7"/>
        <v>1.822916666666671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>
      <c r="A187" s="2">
        <f t="shared" si="8"/>
        <v>43831</v>
      </c>
      <c r="B187" s="15">
        <f t="shared" si="7"/>
        <v>1.8333333333333377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>
      <c r="A188" s="2">
        <f t="shared" si="8"/>
        <v>43831</v>
      </c>
      <c r="B188" s="15">
        <f t="shared" si="7"/>
        <v>1.8437500000000044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>
      <c r="A189" s="2">
        <f t="shared" si="8"/>
        <v>43831</v>
      </c>
      <c r="B189" s="15">
        <f t="shared" si="7"/>
        <v>1.8541666666666712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>
      <c r="A190" s="2">
        <f t="shared" si="8"/>
        <v>43831</v>
      </c>
      <c r="B190" s="15">
        <f t="shared" si="7"/>
        <v>1.8645833333333379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>
      <c r="A191" s="2">
        <f t="shared" si="8"/>
        <v>43831</v>
      </c>
      <c r="B191" s="15">
        <f t="shared" si="7"/>
        <v>1.8750000000000047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>
      <c r="A192" s="2">
        <f t="shared" si="8"/>
        <v>43831</v>
      </c>
      <c r="B192" s="15">
        <f t="shared" si="7"/>
        <v>1.8854166666666714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>
      <c r="A193" s="2">
        <f t="shared" si="8"/>
        <v>43831</v>
      </c>
      <c r="B193" s="15">
        <f t="shared" si="7"/>
        <v>1.8958333333333381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>
      <c r="A194" s="2">
        <f t="shared" si="8"/>
        <v>43831</v>
      </c>
      <c r="B194" s="15">
        <f t="shared" si="7"/>
        <v>1.9062500000000049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>
      <c r="A195" s="2">
        <f t="shared" si="8"/>
        <v>43831</v>
      </c>
      <c r="B195" s="15">
        <f t="shared" si="7"/>
        <v>1.9166666666666716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>
      <c r="A196" s="2">
        <f t="shared" si="8"/>
        <v>43831</v>
      </c>
      <c r="B196" s="15">
        <f t="shared" si="7"/>
        <v>1.9270833333333384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>
      <c r="A197" s="2">
        <f t="shared" si="8"/>
        <v>43831</v>
      </c>
      <c r="B197" s="15">
        <f t="shared" si="7"/>
        <v>1.9375000000000051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>
      <c r="A198" s="2">
        <f t="shared" si="8"/>
        <v>43831</v>
      </c>
      <c r="B198" s="15">
        <f t="shared" si="7"/>
        <v>1.9479166666666718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>
      <c r="A199" s="2">
        <f t="shared" si="8"/>
        <v>43831</v>
      </c>
      <c r="B199" s="15">
        <f t="shared" si="7"/>
        <v>1.9583333333333386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>
      <c r="A200" s="2">
        <f t="shared" si="8"/>
        <v>43831</v>
      </c>
      <c r="B200" s="15">
        <f t="shared" si="7"/>
        <v>1.9687500000000053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>
      <c r="A201" s="2">
        <f t="shared" si="8"/>
        <v>43831</v>
      </c>
      <c r="B201" s="15">
        <f t="shared" si="7"/>
        <v>1.9791666666666721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>
      <c r="A202" s="2">
        <f t="shared" si="8"/>
        <v>43831</v>
      </c>
      <c r="B202" s="15">
        <f t="shared" si="7"/>
        <v>1.9895833333333388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>
      <c r="A203" s="2">
        <f t="shared" si="8"/>
        <v>43831</v>
      </c>
      <c r="B203" s="15">
        <f t="shared" si="7"/>
        <v>2.0000000000000053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>
      <c r="A204" s="2" t="str">
        <f>IF(A203="","",IF($B$5-$A$203&gt;=1,$A$203+1,""))</f>
        <v/>
      </c>
      <c r="B204" s="15" t="str">
        <f t="shared" ref="B204:B235" si="9">IF(A204="","",B203+$B$12)</f>
        <v/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>
      <c r="A205" s="2" t="str">
        <f t="shared" ref="A205:A268" si="10">IF(A204="","",IF($B$5-$A$203&gt;=1,$A$203+1,""))</f>
        <v/>
      </c>
      <c r="B205" s="15" t="str">
        <f t="shared" si="9"/>
        <v/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>
      <c r="A206" s="2" t="str">
        <f t="shared" si="10"/>
        <v/>
      </c>
      <c r="B206" s="15" t="str">
        <f t="shared" si="9"/>
        <v/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>
      <c r="A207" s="2" t="str">
        <f t="shared" si="10"/>
        <v/>
      </c>
      <c r="B207" s="15" t="str">
        <f t="shared" si="9"/>
        <v/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>
      <c r="A208" s="2" t="str">
        <f t="shared" si="10"/>
        <v/>
      </c>
      <c r="B208" s="15" t="str">
        <f t="shared" si="9"/>
        <v/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>
      <c r="A209" s="2" t="str">
        <f t="shared" si="10"/>
        <v/>
      </c>
      <c r="B209" s="15" t="str">
        <f t="shared" si="9"/>
        <v/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>
      <c r="A210" s="2" t="str">
        <f t="shared" si="10"/>
        <v/>
      </c>
      <c r="B210" s="15" t="str">
        <f t="shared" si="9"/>
        <v/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>
      <c r="A211" s="2" t="str">
        <f t="shared" si="10"/>
        <v/>
      </c>
      <c r="B211" s="15" t="str">
        <f t="shared" si="9"/>
        <v/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>
      <c r="A212" s="2" t="str">
        <f t="shared" si="10"/>
        <v/>
      </c>
      <c r="B212" s="15" t="str">
        <f t="shared" si="9"/>
        <v/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>
      <c r="A213" s="2" t="str">
        <f t="shared" si="10"/>
        <v/>
      </c>
      <c r="B213" s="15" t="str">
        <f t="shared" si="9"/>
        <v/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>
      <c r="A214" s="2" t="str">
        <f t="shared" si="10"/>
        <v/>
      </c>
      <c r="B214" s="15" t="str">
        <f t="shared" si="9"/>
        <v/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>
      <c r="A215" s="2" t="str">
        <f t="shared" si="10"/>
        <v/>
      </c>
      <c r="B215" s="15" t="str">
        <f t="shared" si="9"/>
        <v/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>
      <c r="A216" s="2" t="str">
        <f t="shared" si="10"/>
        <v/>
      </c>
      <c r="B216" s="15" t="str">
        <f t="shared" si="9"/>
        <v/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>
      <c r="A217" s="2" t="str">
        <f t="shared" si="10"/>
        <v/>
      </c>
      <c r="B217" s="15" t="str">
        <f t="shared" si="9"/>
        <v/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>
      <c r="A218" s="2" t="str">
        <f t="shared" si="10"/>
        <v/>
      </c>
      <c r="B218" s="15" t="str">
        <f t="shared" si="9"/>
        <v/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>
      <c r="A219" s="2" t="str">
        <f t="shared" si="10"/>
        <v/>
      </c>
      <c r="B219" s="15" t="str">
        <f t="shared" si="9"/>
        <v/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>
      <c r="A220" s="2" t="str">
        <f t="shared" si="10"/>
        <v/>
      </c>
      <c r="B220" s="15" t="str">
        <f t="shared" si="9"/>
        <v/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>
      <c r="A221" s="2" t="str">
        <f t="shared" si="10"/>
        <v/>
      </c>
      <c r="B221" s="15" t="str">
        <f t="shared" si="9"/>
        <v/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>
      <c r="A222" s="2" t="str">
        <f t="shared" si="10"/>
        <v/>
      </c>
      <c r="B222" s="15" t="str">
        <f t="shared" si="9"/>
        <v/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>
      <c r="A223" s="2" t="str">
        <f t="shared" si="10"/>
        <v/>
      </c>
      <c r="B223" s="15" t="str">
        <f t="shared" si="9"/>
        <v/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>
      <c r="A224" s="2" t="str">
        <f t="shared" si="10"/>
        <v/>
      </c>
      <c r="B224" s="15" t="str">
        <f t="shared" si="9"/>
        <v/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>
      <c r="A225" s="2" t="str">
        <f t="shared" si="10"/>
        <v/>
      </c>
      <c r="B225" s="15" t="str">
        <f t="shared" si="9"/>
        <v/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>
      <c r="A226" s="2" t="str">
        <f t="shared" si="10"/>
        <v/>
      </c>
      <c r="B226" s="15" t="str">
        <f t="shared" si="9"/>
        <v/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>
      <c r="A227" s="2" t="str">
        <f t="shared" si="10"/>
        <v/>
      </c>
      <c r="B227" s="15" t="str">
        <f t="shared" si="9"/>
        <v/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>
      <c r="A228" s="2" t="str">
        <f t="shared" si="10"/>
        <v/>
      </c>
      <c r="B228" s="15" t="str">
        <f t="shared" si="9"/>
        <v/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>
      <c r="A229" s="2" t="str">
        <f t="shared" si="10"/>
        <v/>
      </c>
      <c r="B229" s="15" t="str">
        <f t="shared" si="9"/>
        <v/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>
      <c r="A230" s="2" t="str">
        <f t="shared" si="10"/>
        <v/>
      </c>
      <c r="B230" s="15" t="str">
        <f t="shared" si="9"/>
        <v/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>
      <c r="A231" s="2" t="str">
        <f t="shared" si="10"/>
        <v/>
      </c>
      <c r="B231" s="15" t="str">
        <f t="shared" si="9"/>
        <v/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>
      <c r="A232" s="2" t="str">
        <f t="shared" si="10"/>
        <v/>
      </c>
      <c r="B232" s="15" t="str">
        <f t="shared" si="9"/>
        <v/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>
      <c r="A233" s="2" t="str">
        <f t="shared" si="10"/>
        <v/>
      </c>
      <c r="B233" s="15" t="str">
        <f t="shared" si="9"/>
        <v/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>
      <c r="A234" s="2" t="str">
        <f t="shared" si="10"/>
        <v/>
      </c>
      <c r="B234" s="15" t="str">
        <f t="shared" si="9"/>
        <v/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>
      <c r="A235" s="2" t="str">
        <f t="shared" si="10"/>
        <v/>
      </c>
      <c r="B235" s="15" t="str">
        <f t="shared" si="9"/>
        <v/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>
      <c r="A236" s="2" t="str">
        <f t="shared" si="10"/>
        <v/>
      </c>
      <c r="B236" s="15" t="str">
        <f t="shared" ref="B236:B267" si="11">IF(A236="","",B235+$B$12)</f>
        <v/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>
      <c r="A237" s="2" t="str">
        <f t="shared" si="10"/>
        <v/>
      </c>
      <c r="B237" s="15" t="str">
        <f t="shared" si="11"/>
        <v/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>
      <c r="A238" s="2" t="str">
        <f t="shared" si="10"/>
        <v/>
      </c>
      <c r="B238" s="15" t="str">
        <f t="shared" si="11"/>
        <v/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>
      <c r="A239" s="2" t="str">
        <f t="shared" si="10"/>
        <v/>
      </c>
      <c r="B239" s="15" t="str">
        <f t="shared" si="11"/>
        <v/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>
      <c r="A240" s="2" t="str">
        <f t="shared" si="10"/>
        <v/>
      </c>
      <c r="B240" s="15" t="str">
        <f t="shared" si="11"/>
        <v/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>
      <c r="A241" s="2" t="str">
        <f t="shared" si="10"/>
        <v/>
      </c>
      <c r="B241" s="15" t="str">
        <f t="shared" si="11"/>
        <v/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>
      <c r="A242" s="2" t="str">
        <f t="shared" si="10"/>
        <v/>
      </c>
      <c r="B242" s="15" t="str">
        <f t="shared" si="11"/>
        <v/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>
      <c r="A243" s="2" t="str">
        <f t="shared" si="10"/>
        <v/>
      </c>
      <c r="B243" s="15" t="str">
        <f t="shared" si="11"/>
        <v/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>
      <c r="A244" s="2" t="str">
        <f t="shared" si="10"/>
        <v/>
      </c>
      <c r="B244" s="15" t="str">
        <f t="shared" si="11"/>
        <v/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>
      <c r="A245" s="2" t="str">
        <f t="shared" si="10"/>
        <v/>
      </c>
      <c r="B245" s="15" t="str">
        <f t="shared" si="11"/>
        <v/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>
      <c r="A246" s="2" t="str">
        <f t="shared" si="10"/>
        <v/>
      </c>
      <c r="B246" s="15" t="str">
        <f t="shared" si="11"/>
        <v/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>
      <c r="A247" s="2" t="str">
        <f t="shared" si="10"/>
        <v/>
      </c>
      <c r="B247" s="15" t="str">
        <f t="shared" si="11"/>
        <v/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>
      <c r="A248" s="2" t="str">
        <f t="shared" si="10"/>
        <v/>
      </c>
      <c r="B248" s="15" t="str">
        <f t="shared" si="11"/>
        <v/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>
      <c r="A249" s="2" t="str">
        <f t="shared" si="10"/>
        <v/>
      </c>
      <c r="B249" s="15" t="str">
        <f t="shared" si="11"/>
        <v/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>
      <c r="A250" s="2" t="str">
        <f t="shared" si="10"/>
        <v/>
      </c>
      <c r="B250" s="15" t="str">
        <f t="shared" si="11"/>
        <v/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>
      <c r="A251" s="2" t="str">
        <f t="shared" si="10"/>
        <v/>
      </c>
      <c r="B251" s="15" t="str">
        <f t="shared" si="11"/>
        <v/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>
      <c r="A252" s="2" t="str">
        <f t="shared" si="10"/>
        <v/>
      </c>
      <c r="B252" s="15" t="str">
        <f t="shared" si="11"/>
        <v/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>
      <c r="A253" s="2" t="str">
        <f t="shared" si="10"/>
        <v/>
      </c>
      <c r="B253" s="15" t="str">
        <f t="shared" si="11"/>
        <v/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>
      <c r="A254" s="2" t="str">
        <f t="shared" si="10"/>
        <v/>
      </c>
      <c r="B254" s="15" t="str">
        <f t="shared" si="11"/>
        <v/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>
      <c r="A255" s="2" t="str">
        <f t="shared" si="10"/>
        <v/>
      </c>
      <c r="B255" s="15" t="str">
        <f t="shared" si="11"/>
        <v/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>
      <c r="A256" s="2" t="str">
        <f t="shared" si="10"/>
        <v/>
      </c>
      <c r="B256" s="15" t="str">
        <f t="shared" si="11"/>
        <v/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>
      <c r="A257" s="2" t="str">
        <f t="shared" si="10"/>
        <v/>
      </c>
      <c r="B257" s="15" t="str">
        <f t="shared" si="11"/>
        <v/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>
      <c r="A258" s="2" t="str">
        <f t="shared" si="10"/>
        <v/>
      </c>
      <c r="B258" s="15" t="str">
        <f t="shared" si="11"/>
        <v/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>
      <c r="A259" s="2" t="str">
        <f t="shared" si="10"/>
        <v/>
      </c>
      <c r="B259" s="15" t="str">
        <f t="shared" si="11"/>
        <v/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>
      <c r="A260" s="2" t="str">
        <f t="shared" si="10"/>
        <v/>
      </c>
      <c r="B260" s="15" t="str">
        <f t="shared" si="11"/>
        <v/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>
      <c r="A261" s="2" t="str">
        <f t="shared" si="10"/>
        <v/>
      </c>
      <c r="B261" s="15" t="str">
        <f t="shared" si="11"/>
        <v/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>
      <c r="A262" s="2" t="str">
        <f t="shared" si="10"/>
        <v/>
      </c>
      <c r="B262" s="15" t="str">
        <f t="shared" si="11"/>
        <v/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>
      <c r="A263" s="2" t="str">
        <f t="shared" si="10"/>
        <v/>
      </c>
      <c r="B263" s="15" t="str">
        <f t="shared" si="11"/>
        <v/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>
      <c r="A264" s="2" t="str">
        <f t="shared" si="10"/>
        <v/>
      </c>
      <c r="B264" s="15" t="str">
        <f t="shared" si="11"/>
        <v/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>
      <c r="A265" s="2" t="str">
        <f t="shared" si="10"/>
        <v/>
      </c>
      <c r="B265" s="15" t="str">
        <f t="shared" si="11"/>
        <v/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>
      <c r="A266" s="2" t="str">
        <f t="shared" si="10"/>
        <v/>
      </c>
      <c r="B266" s="15" t="str">
        <f t="shared" si="11"/>
        <v/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>
      <c r="A267" s="2" t="str">
        <f t="shared" si="10"/>
        <v/>
      </c>
      <c r="B267" s="15" t="str">
        <f t="shared" si="11"/>
        <v/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>
      <c r="A268" s="2" t="str">
        <f t="shared" si="10"/>
        <v/>
      </c>
      <c r="B268" s="15" t="str">
        <f t="shared" ref="B268:B299" si="12">IF(A268="","",B267+$B$12)</f>
        <v/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>
      <c r="A269" s="2" t="str">
        <f t="shared" ref="A269:A299" si="13">IF(A268="","",IF($B$5-$A$203&gt;=1,$A$203+1,""))</f>
        <v/>
      </c>
      <c r="B269" s="15" t="str">
        <f t="shared" si="12"/>
        <v/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>
      <c r="A270" s="2" t="str">
        <f t="shared" si="13"/>
        <v/>
      </c>
      <c r="B270" s="15" t="str">
        <f t="shared" si="12"/>
        <v/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>
      <c r="A271" s="2" t="str">
        <f t="shared" si="13"/>
        <v/>
      </c>
      <c r="B271" s="15" t="str">
        <f t="shared" si="12"/>
        <v/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>
      <c r="A272" s="2" t="str">
        <f t="shared" si="13"/>
        <v/>
      </c>
      <c r="B272" s="15" t="str">
        <f t="shared" si="12"/>
        <v/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>
      <c r="A273" s="2" t="str">
        <f t="shared" si="13"/>
        <v/>
      </c>
      <c r="B273" s="15" t="str">
        <f t="shared" si="12"/>
        <v/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>
      <c r="A274" s="2" t="str">
        <f t="shared" si="13"/>
        <v/>
      </c>
      <c r="B274" s="15" t="str">
        <f t="shared" si="12"/>
        <v/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>
      <c r="A275" s="2" t="str">
        <f t="shared" si="13"/>
        <v/>
      </c>
      <c r="B275" s="15" t="str">
        <f t="shared" si="12"/>
        <v/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>
      <c r="A276" s="2" t="str">
        <f t="shared" si="13"/>
        <v/>
      </c>
      <c r="B276" s="15" t="str">
        <f t="shared" si="12"/>
        <v/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>
      <c r="A277" s="2" t="str">
        <f t="shared" si="13"/>
        <v/>
      </c>
      <c r="B277" s="15" t="str">
        <f t="shared" si="12"/>
        <v/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>
      <c r="A278" s="2" t="str">
        <f t="shared" si="13"/>
        <v/>
      </c>
      <c r="B278" s="15" t="str">
        <f t="shared" si="12"/>
        <v/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>
      <c r="A279" s="2" t="str">
        <f t="shared" si="13"/>
        <v/>
      </c>
      <c r="B279" s="15" t="str">
        <f t="shared" si="12"/>
        <v/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>
      <c r="A280" s="2" t="str">
        <f t="shared" si="13"/>
        <v/>
      </c>
      <c r="B280" s="15" t="str">
        <f t="shared" si="12"/>
        <v/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>
      <c r="A281" s="2" t="str">
        <f t="shared" si="13"/>
        <v/>
      </c>
      <c r="B281" s="15" t="str">
        <f t="shared" si="12"/>
        <v/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>
      <c r="A282" s="2" t="str">
        <f t="shared" si="13"/>
        <v/>
      </c>
      <c r="B282" s="15" t="str">
        <f t="shared" si="12"/>
        <v/>
      </c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>
      <c r="A283" s="2" t="str">
        <f t="shared" si="13"/>
        <v/>
      </c>
      <c r="B283" s="15" t="str">
        <f t="shared" si="12"/>
        <v/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>
      <c r="A284" s="2" t="str">
        <f t="shared" si="13"/>
        <v/>
      </c>
      <c r="B284" s="15" t="str">
        <f t="shared" si="12"/>
        <v/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>
      <c r="A285" s="2" t="str">
        <f t="shared" si="13"/>
        <v/>
      </c>
      <c r="B285" s="15" t="str">
        <f t="shared" si="12"/>
        <v/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>
      <c r="A286" s="2" t="str">
        <f t="shared" si="13"/>
        <v/>
      </c>
      <c r="B286" s="15" t="str">
        <f t="shared" si="12"/>
        <v/>
      </c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>
      <c r="A287" s="2" t="str">
        <f t="shared" si="13"/>
        <v/>
      </c>
      <c r="B287" s="15" t="str">
        <f t="shared" si="12"/>
        <v/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>
      <c r="A288" s="2" t="str">
        <f t="shared" si="13"/>
        <v/>
      </c>
      <c r="B288" s="15" t="str">
        <f t="shared" si="12"/>
        <v/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>
      <c r="A289" s="2" t="str">
        <f t="shared" si="13"/>
        <v/>
      </c>
      <c r="B289" s="15" t="str">
        <f t="shared" si="12"/>
        <v/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>
      <c r="A290" s="2" t="str">
        <f t="shared" si="13"/>
        <v/>
      </c>
      <c r="B290" s="15" t="str">
        <f t="shared" si="12"/>
        <v/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>
      <c r="A291" s="2" t="str">
        <f t="shared" si="13"/>
        <v/>
      </c>
      <c r="B291" s="15" t="str">
        <f t="shared" si="12"/>
        <v/>
      </c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>
      <c r="A292" s="2" t="str">
        <f t="shared" si="13"/>
        <v/>
      </c>
      <c r="B292" s="15" t="str">
        <f t="shared" si="12"/>
        <v/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>
      <c r="A293" s="2" t="str">
        <f t="shared" si="13"/>
        <v/>
      </c>
      <c r="B293" s="15" t="str">
        <f t="shared" si="12"/>
        <v/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>
      <c r="A294" s="2" t="str">
        <f t="shared" si="13"/>
        <v/>
      </c>
      <c r="B294" s="15" t="str">
        <f t="shared" si="12"/>
        <v/>
      </c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>
      <c r="A295" s="2" t="str">
        <f t="shared" si="13"/>
        <v/>
      </c>
      <c r="B295" s="15" t="str">
        <f t="shared" si="12"/>
        <v/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>
      <c r="A296" s="2" t="str">
        <f t="shared" si="13"/>
        <v/>
      </c>
      <c r="B296" s="15" t="str">
        <f t="shared" si="12"/>
        <v/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>
      <c r="A297" s="2" t="str">
        <f t="shared" si="13"/>
        <v/>
      </c>
      <c r="B297" s="15" t="str">
        <f t="shared" si="12"/>
        <v/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>
      <c r="A298" s="2" t="str">
        <f t="shared" si="13"/>
        <v/>
      </c>
      <c r="B298" s="15" t="str">
        <f t="shared" si="12"/>
        <v/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>
      <c r="A299" s="2" t="str">
        <f t="shared" si="13"/>
        <v/>
      </c>
      <c r="B299" s="15" t="str">
        <f t="shared" si="12"/>
        <v/>
      </c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</sheetData>
  <sheetProtection algorithmName="SHA-512" hashValue="wDZ/yOBPCcSkiQo62Civ7t2JIh8MLUqrf5FfTSK4BuiVxjDFeaiF2hkNMg+T3i2JD2dbaQVYlCeP6EX5mYaWyQ==" saltValue="eY6LZ49PkM1R81cOMypL3A==" spinCount="100000" sheet="1" objects="1" scenarios="1" selectLockedCells="1"/>
  <mergeCells count="4">
    <mergeCell ref="A9:B9"/>
    <mergeCell ref="B2:C2"/>
    <mergeCell ref="B3:C3"/>
    <mergeCell ref="E2:E7"/>
  </mergeCells>
  <conditionalFormatting sqref="D9">
    <cfRule type="expression" dxfId="48" priority="50">
      <formula>IF($B$7&lt;2,TRUE,FALSE)</formula>
    </cfRule>
  </conditionalFormatting>
  <conditionalFormatting sqref="D10:AA11">
    <cfRule type="expression" dxfId="47" priority="49">
      <formula>IF($B$7&lt;2,TRUE,FALSE)</formula>
    </cfRule>
  </conditionalFormatting>
  <conditionalFormatting sqref="D12:D299">
    <cfRule type="expression" dxfId="46" priority="48">
      <formula>IF($B$7&lt;2,TRUE,FALSE)</formula>
    </cfRule>
  </conditionalFormatting>
  <conditionalFormatting sqref="E9">
    <cfRule type="expression" dxfId="45" priority="47">
      <formula>IF($B$7&lt;3,TRUE,FALSE)</formula>
    </cfRule>
  </conditionalFormatting>
  <conditionalFormatting sqref="E12:E299">
    <cfRule type="expression" dxfId="44" priority="46">
      <formula>IF($B$7&lt;3,TRUE,FALSE)</formula>
    </cfRule>
  </conditionalFormatting>
  <conditionalFormatting sqref="F9">
    <cfRule type="expression" dxfId="43" priority="45">
      <formula>IF($B$7&lt;4,TRUE,FALSE)</formula>
    </cfRule>
  </conditionalFormatting>
  <conditionalFormatting sqref="G9:AA9">
    <cfRule type="expression" dxfId="42" priority="44">
      <formula>IF($B$7&lt;5,TRUE,FALSE)</formula>
    </cfRule>
  </conditionalFormatting>
  <conditionalFormatting sqref="F12:F299">
    <cfRule type="expression" dxfId="41" priority="43">
      <formula>IF($B$7&lt;4,TRUE,FALSE)</formula>
    </cfRule>
  </conditionalFormatting>
  <conditionalFormatting sqref="G12:G299">
    <cfRule type="expression" dxfId="40" priority="41">
      <formula>IF($B$7&lt;5,TRUE,FALSE)</formula>
    </cfRule>
  </conditionalFormatting>
  <conditionalFormatting sqref="H9">
    <cfRule type="expression" dxfId="39" priority="40">
      <formula>IF($B$7&lt;6,TRUE,FALSE)</formula>
    </cfRule>
  </conditionalFormatting>
  <conditionalFormatting sqref="H12:H299">
    <cfRule type="expression" dxfId="38" priority="39">
      <formula>IF($B$7&lt;6,TRUE,FALSE)</formula>
    </cfRule>
  </conditionalFormatting>
  <conditionalFormatting sqref="I9">
    <cfRule type="expression" dxfId="37" priority="38">
      <formula>IF($B$7&lt;7,TRUE,FALSE)</formula>
    </cfRule>
  </conditionalFormatting>
  <conditionalFormatting sqref="I12:I299">
    <cfRule type="expression" dxfId="36" priority="37">
      <formula>IF($B$7&lt;7,TRUE,FALSE)</formula>
    </cfRule>
  </conditionalFormatting>
  <conditionalFormatting sqref="J9">
    <cfRule type="expression" dxfId="35" priority="36">
      <formula>IF($B$7&lt;8,TRUE,FALSE)</formula>
    </cfRule>
  </conditionalFormatting>
  <conditionalFormatting sqref="J12:J299">
    <cfRule type="expression" dxfId="34" priority="35">
      <formula>IF($B$7&lt;8,TRUE,FALSE)</formula>
    </cfRule>
  </conditionalFormatting>
  <conditionalFormatting sqref="K9">
    <cfRule type="expression" dxfId="33" priority="34">
      <formula>IF($B$7&lt;9,TRUE,FALSE)</formula>
    </cfRule>
  </conditionalFormatting>
  <conditionalFormatting sqref="K12:K299">
    <cfRule type="expression" dxfId="32" priority="33">
      <formula>IF($B$7&lt;9,TRUE,FALSE)</formula>
    </cfRule>
  </conditionalFormatting>
  <conditionalFormatting sqref="L9">
    <cfRule type="expression" dxfId="31" priority="32">
      <formula>IF($B$7&lt;10,TRUE,FALSE)</formula>
    </cfRule>
  </conditionalFormatting>
  <conditionalFormatting sqref="L12:L299">
    <cfRule type="expression" dxfId="30" priority="31">
      <formula>IF($B$7&lt;10,TRUE,FALSE)</formula>
    </cfRule>
  </conditionalFormatting>
  <conditionalFormatting sqref="M9">
    <cfRule type="expression" dxfId="29" priority="30">
      <formula>IF($B$7&lt;11,TRUE,FALSE)</formula>
    </cfRule>
  </conditionalFormatting>
  <conditionalFormatting sqref="M12:M299">
    <cfRule type="expression" dxfId="28" priority="29">
      <formula>IF($B$7&lt;11,TRUE,FALSE)</formula>
    </cfRule>
  </conditionalFormatting>
  <conditionalFormatting sqref="N9">
    <cfRule type="expression" dxfId="27" priority="28">
      <formula>IF($B$7&lt;12,TRUE,FALSE)</formula>
    </cfRule>
  </conditionalFormatting>
  <conditionalFormatting sqref="N12:N299">
    <cfRule type="expression" dxfId="26" priority="27">
      <formula>IF($B$7&lt;12,TRUE,FALSE)</formula>
    </cfRule>
  </conditionalFormatting>
  <conditionalFormatting sqref="O9">
    <cfRule type="expression" dxfId="25" priority="26">
      <formula>IF($B$7&lt;13,TRUE,FALSE)</formula>
    </cfRule>
  </conditionalFormatting>
  <conditionalFormatting sqref="O12:O299">
    <cfRule type="expression" dxfId="24" priority="25">
      <formula>IF($B$7&lt;13,TRUE,FALSE)</formula>
    </cfRule>
  </conditionalFormatting>
  <conditionalFormatting sqref="P9">
    <cfRule type="expression" dxfId="23" priority="24">
      <formula>IF($B$7&lt;14,TRUE,FALSE)</formula>
    </cfRule>
  </conditionalFormatting>
  <conditionalFormatting sqref="P12:P299">
    <cfRule type="expression" dxfId="22" priority="23">
      <formula>IF($B$7&lt;14,TRUE,FALSE)</formula>
    </cfRule>
  </conditionalFormatting>
  <conditionalFormatting sqref="Q9">
    <cfRule type="expression" dxfId="21" priority="22">
      <formula>IF($B$7&lt;15,TRUE,FALSE)</formula>
    </cfRule>
  </conditionalFormatting>
  <conditionalFormatting sqref="Q12:Q299">
    <cfRule type="expression" dxfId="20" priority="21">
      <formula>IF($B$7&lt;15,TRUE,FALSE)</formula>
    </cfRule>
  </conditionalFormatting>
  <conditionalFormatting sqref="R9">
    <cfRule type="expression" dxfId="19" priority="20">
      <formula>IF($B$7&lt;16,TRUE,FALSE)</formula>
    </cfRule>
  </conditionalFormatting>
  <conditionalFormatting sqref="R12:R299">
    <cfRule type="expression" dxfId="18" priority="19">
      <formula>IF($B$7&lt;16,TRUE,FALSE)</formula>
    </cfRule>
  </conditionalFormatting>
  <conditionalFormatting sqref="S9">
    <cfRule type="expression" dxfId="17" priority="18">
      <formula>IF($B$7&lt;17,TRUE,FALSE)</formula>
    </cfRule>
  </conditionalFormatting>
  <conditionalFormatting sqref="S12:S299">
    <cfRule type="expression" dxfId="16" priority="17">
      <formula>IF($B$7&lt;17,TRUE,FALSE)</formula>
    </cfRule>
  </conditionalFormatting>
  <conditionalFormatting sqref="T9">
    <cfRule type="expression" dxfId="15" priority="16">
      <formula>IF($B$7&lt;18,TRUE,FALSE)</formula>
    </cfRule>
  </conditionalFormatting>
  <conditionalFormatting sqref="T12:T299">
    <cfRule type="expression" dxfId="14" priority="15">
      <formula>IF($B$7&lt;18,TRUE,FALSE)</formula>
    </cfRule>
  </conditionalFormatting>
  <conditionalFormatting sqref="U9">
    <cfRule type="expression" dxfId="13" priority="14">
      <formula>IF($B$7&lt;19,TRUE,FALSE)</formula>
    </cfRule>
  </conditionalFormatting>
  <conditionalFormatting sqref="U12:U299">
    <cfRule type="expression" dxfId="12" priority="13">
      <formula>IF($B$7&lt;19,TRUE,FALSE)</formula>
    </cfRule>
  </conditionalFormatting>
  <conditionalFormatting sqref="V9">
    <cfRule type="expression" dxfId="11" priority="12">
      <formula>IF($B$7&lt;20,TRUE,FALSE)</formula>
    </cfRule>
  </conditionalFormatting>
  <conditionalFormatting sqref="V12:V299">
    <cfRule type="expression" dxfId="10" priority="11">
      <formula>IF($B$7&lt;20,TRUE,FALSE)</formula>
    </cfRule>
  </conditionalFormatting>
  <conditionalFormatting sqref="W9">
    <cfRule type="expression" dxfId="9" priority="10">
      <formula>IF($B$7&lt;21,TRUE,FALSE)</formula>
    </cfRule>
  </conditionalFormatting>
  <conditionalFormatting sqref="W12:W299">
    <cfRule type="expression" dxfId="8" priority="9">
      <formula>IF($B$7&lt;21,TRUE,FALSE)</formula>
    </cfRule>
  </conditionalFormatting>
  <conditionalFormatting sqref="X9">
    <cfRule type="expression" dxfId="7" priority="8">
      <formula>IF($B$7&lt;21,TRUE,FALSE)</formula>
    </cfRule>
  </conditionalFormatting>
  <conditionalFormatting sqref="X12:X299">
    <cfRule type="expression" dxfId="6" priority="7">
      <formula>IF($B$7&lt;22,TRUE,FALSE)</formula>
    </cfRule>
  </conditionalFormatting>
  <conditionalFormatting sqref="Y9">
    <cfRule type="expression" dxfId="5" priority="6">
      <formula>IF($B$7&lt;23,TRUE,FALSE)</formula>
    </cfRule>
  </conditionalFormatting>
  <conditionalFormatting sqref="Y12:Y299">
    <cfRule type="expression" dxfId="4" priority="5">
      <formula>IF($B$7&lt;23,TRUE,FALSE)</formula>
    </cfRule>
  </conditionalFormatting>
  <conditionalFormatting sqref="Z9">
    <cfRule type="expression" dxfId="3" priority="4">
      <formula>IF($B$7&lt;24,TRUE,FALSE)</formula>
    </cfRule>
  </conditionalFormatting>
  <conditionalFormatting sqref="Z12:Z299">
    <cfRule type="expression" dxfId="2" priority="3">
      <formula>IF($B$7&lt;24,TRUE,FALSE)</formula>
    </cfRule>
  </conditionalFormatting>
  <conditionalFormatting sqref="AA9">
    <cfRule type="expression" dxfId="1" priority="2">
      <formula>IF($B$7&lt;25,TRUE,FALSE)</formula>
    </cfRule>
  </conditionalFormatting>
  <conditionalFormatting sqref="AA12:AA299">
    <cfRule type="expression" dxfId="0" priority="1">
      <formula>IF($B$7&lt;25,TRUE,FALSE)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Listen!$A$2:$A$25</xm:f>
          </x14:formula1>
          <xm:sqref>C4:C5</xm:sqref>
        </x14:dataValidation>
        <x14:dataValidation type="list" allowBlank="1" showInputMessage="1" showErrorMessage="1">
          <x14:formula1>
            <xm:f>Listen!$B$2:$B$61</xm:f>
          </x14:formula1>
          <xm:sqref>D4:D5</xm:sqref>
        </x14:dataValidation>
        <x14:dataValidation type="list" allowBlank="1" showInputMessage="1" showErrorMessage="1">
          <x14:formula1>
            <xm:f>Listen!$C$2:$C$26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6"/>
  <sheetViews>
    <sheetView workbookViewId="0">
      <selection activeCell="B12" sqref="B12"/>
    </sheetView>
  </sheetViews>
  <sheetFormatPr baseColWidth="10" defaultColWidth="11.42578125" defaultRowHeight="15"/>
  <cols>
    <col min="1" max="3" width="35.7109375" customWidth="1"/>
  </cols>
  <sheetData>
    <row r="1" spans="1:3">
      <c r="A1" s="10" t="s">
        <v>19</v>
      </c>
      <c r="B1" s="22">
        <f>'Solare Energieleistung'!B7</f>
        <v>1</v>
      </c>
      <c r="C1" s="23"/>
    </row>
    <row r="2" spans="1:3">
      <c r="A2" s="3" t="s">
        <v>0</v>
      </c>
      <c r="B2" s="42" t="str">
        <f>'Solare Energieleistung'!B2:C2</f>
        <v>Bezeichnung</v>
      </c>
      <c r="C2" s="43"/>
    </row>
    <row r="3" spans="1:3">
      <c r="A3" s="3" t="s">
        <v>6</v>
      </c>
      <c r="B3" s="42" t="str">
        <f>'Solare Energieleistung'!B3:C3</f>
        <v>MaLo</v>
      </c>
      <c r="C3" s="43"/>
    </row>
    <row r="4" spans="1:3">
      <c r="A4" s="3" t="s">
        <v>8</v>
      </c>
      <c r="B4" s="24">
        <f>'Solare Energieleistung'!B4</f>
        <v>43831</v>
      </c>
      <c r="C4" s="25"/>
    </row>
    <row r="5" spans="1:3">
      <c r="A5" s="3" t="s">
        <v>9</v>
      </c>
      <c r="B5" s="24">
        <f>'Solare Energieleistung'!B5</f>
        <v>43831</v>
      </c>
      <c r="C5" s="25"/>
    </row>
    <row r="6" spans="1:3">
      <c r="A6" s="10"/>
      <c r="B6" s="7"/>
      <c r="C6" s="25"/>
    </row>
    <row r="7" spans="1:3">
      <c r="A7" s="4" t="s">
        <v>20</v>
      </c>
      <c r="B7" s="44" t="s">
        <v>21</v>
      </c>
      <c r="C7" s="45"/>
    </row>
    <row r="8" spans="1:3">
      <c r="A8" s="10"/>
      <c r="B8" s="7"/>
      <c r="C8" s="25"/>
    </row>
    <row r="9" spans="1:3">
      <c r="A9" s="10"/>
      <c r="B9" s="7"/>
      <c r="C9" s="25"/>
    </row>
    <row r="10" spans="1:3">
      <c r="A10" s="26" t="s">
        <v>22</v>
      </c>
      <c r="B10" s="26" t="s">
        <v>23</v>
      </c>
      <c r="C10" s="26" t="s">
        <v>24</v>
      </c>
    </row>
    <row r="11" spans="1:3">
      <c r="A11" s="27"/>
      <c r="B11" s="27" t="s">
        <v>25</v>
      </c>
      <c r="C11" s="27" t="s">
        <v>26</v>
      </c>
    </row>
    <row r="12" spans="1:3">
      <c r="A12" s="28" t="str">
        <f>'Solare Energieleistung'!C9</f>
        <v>PVA1</v>
      </c>
      <c r="B12" s="30"/>
      <c r="C12" s="30"/>
    </row>
    <row r="13" spans="1:3">
      <c r="A13" s="28" t="str">
        <f>'Solare Energieleistung'!D9</f>
        <v/>
      </c>
      <c r="B13" s="29"/>
      <c r="C13" s="30"/>
    </row>
    <row r="14" spans="1:3">
      <c r="A14" s="28" t="str">
        <f>'Solare Energieleistung'!E9</f>
        <v/>
      </c>
      <c r="B14" s="29"/>
      <c r="C14" s="30"/>
    </row>
    <row r="15" spans="1:3">
      <c r="A15" s="28" t="str">
        <f>'Solare Energieleistung'!F9</f>
        <v/>
      </c>
      <c r="B15" s="29"/>
      <c r="C15" s="30"/>
    </row>
    <row r="16" spans="1:3">
      <c r="A16" s="28" t="str">
        <f>'Solare Energieleistung'!G9</f>
        <v/>
      </c>
      <c r="B16" s="29"/>
      <c r="C16" s="30"/>
    </row>
    <row r="17" spans="1:3">
      <c r="A17" s="28" t="str">
        <f>'Solare Energieleistung'!H9</f>
        <v/>
      </c>
      <c r="B17" s="29"/>
      <c r="C17" s="30"/>
    </row>
    <row r="18" spans="1:3">
      <c r="A18" s="28" t="str">
        <f>'Solare Energieleistung'!I9</f>
        <v/>
      </c>
      <c r="B18" s="29"/>
      <c r="C18" s="30"/>
    </row>
    <row r="19" spans="1:3">
      <c r="A19" s="28" t="str">
        <f>'Solare Energieleistung'!J9</f>
        <v/>
      </c>
      <c r="B19" s="29"/>
      <c r="C19" s="30"/>
    </row>
    <row r="20" spans="1:3">
      <c r="A20" s="28" t="str">
        <f>'Solare Energieleistung'!K9</f>
        <v/>
      </c>
      <c r="B20" s="29"/>
      <c r="C20" s="30"/>
    </row>
    <row r="21" spans="1:3">
      <c r="A21" s="28" t="str">
        <f>'Solare Energieleistung'!L9</f>
        <v/>
      </c>
      <c r="B21" s="29"/>
      <c r="C21" s="30"/>
    </row>
    <row r="22" spans="1:3">
      <c r="A22" s="28" t="str">
        <f>'Solare Energieleistung'!M9</f>
        <v/>
      </c>
      <c r="B22" s="29"/>
      <c r="C22" s="30"/>
    </row>
    <row r="23" spans="1:3">
      <c r="A23" s="28" t="str">
        <f>'Solare Energieleistung'!N9</f>
        <v/>
      </c>
      <c r="B23" s="29"/>
      <c r="C23" s="30"/>
    </row>
    <row r="24" spans="1:3">
      <c r="A24" s="28" t="str">
        <f>'Solare Energieleistung'!O9</f>
        <v/>
      </c>
      <c r="B24" s="29"/>
      <c r="C24" s="30"/>
    </row>
    <row r="25" spans="1:3">
      <c r="A25" s="28" t="str">
        <f>'Solare Energieleistung'!P9</f>
        <v/>
      </c>
      <c r="B25" s="29"/>
      <c r="C25" s="30"/>
    </row>
    <row r="26" spans="1:3">
      <c r="A26" s="28" t="str">
        <f>'Solare Energieleistung'!Q9</f>
        <v/>
      </c>
      <c r="B26" s="29"/>
      <c r="C26" s="30"/>
    </row>
    <row r="27" spans="1:3">
      <c r="A27" s="28" t="str">
        <f>'Solare Energieleistung'!R9</f>
        <v/>
      </c>
      <c r="B27" s="29"/>
      <c r="C27" s="30"/>
    </row>
    <row r="28" spans="1:3">
      <c r="A28" s="28" t="str">
        <f>'Solare Energieleistung'!S9</f>
        <v/>
      </c>
      <c r="B28" s="29"/>
      <c r="C28" s="30"/>
    </row>
    <row r="29" spans="1:3">
      <c r="A29" s="28" t="str">
        <f>'Solare Energieleistung'!T9</f>
        <v/>
      </c>
      <c r="B29" s="29"/>
      <c r="C29" s="30"/>
    </row>
    <row r="30" spans="1:3">
      <c r="A30" s="28" t="str">
        <f>'Solare Energieleistung'!U9</f>
        <v/>
      </c>
      <c r="B30" s="29"/>
      <c r="C30" s="30"/>
    </row>
    <row r="31" spans="1:3">
      <c r="A31" s="28" t="str">
        <f>'Solare Energieleistung'!V9</f>
        <v/>
      </c>
      <c r="B31" s="29"/>
      <c r="C31" s="30"/>
    </row>
    <row r="32" spans="1:3">
      <c r="A32" s="28" t="str">
        <f>'Solare Energieleistung'!W9</f>
        <v/>
      </c>
      <c r="B32" s="29"/>
      <c r="C32" s="30"/>
    </row>
    <row r="33" spans="1:3">
      <c r="A33" s="28" t="str">
        <f>'Solare Energieleistung'!X9</f>
        <v/>
      </c>
      <c r="B33" s="29"/>
      <c r="C33" s="30"/>
    </row>
    <row r="34" spans="1:3">
      <c r="A34" s="28" t="str">
        <f>'Solare Energieleistung'!Y9</f>
        <v/>
      </c>
      <c r="B34" s="29"/>
      <c r="C34" s="30"/>
    </row>
    <row r="35" spans="1:3">
      <c r="A35" s="28" t="str">
        <f>'Solare Energieleistung'!Z9</f>
        <v/>
      </c>
      <c r="B35" s="29"/>
      <c r="C35" s="30"/>
    </row>
    <row r="36" spans="1:3">
      <c r="A36" s="28" t="str">
        <f>'Solare Energieleistung'!AA9</f>
        <v/>
      </c>
      <c r="B36" s="29"/>
      <c r="C36" s="30"/>
    </row>
  </sheetData>
  <sheetProtection algorithmName="SHA-512" hashValue="hgYTSJmih3kCOIPMlKo40eJkPJXqBeh534RR/oKbypRHmYuRs0oTA5VOVkpsUwcf30jPRUkMugk0ZJio8sJ5CQ==" saltValue="ncyFUCR/hvJ+tmcz04vvwQ==" spinCount="100000" sheet="1" selectLockedCells="1"/>
  <mergeCells count="3">
    <mergeCell ref="B2:C2"/>
    <mergeCell ref="B3:C3"/>
    <mergeCell ref="B7:C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61"/>
  <sheetViews>
    <sheetView topLeftCell="A25" workbookViewId="0">
      <selection sqref="A1:C61"/>
    </sheetView>
  </sheetViews>
  <sheetFormatPr baseColWidth="10" defaultRowHeight="15"/>
  <sheetData>
    <row r="1" spans="1:3">
      <c r="A1" s="1" t="s">
        <v>14</v>
      </c>
      <c r="B1" s="1" t="s">
        <v>15</v>
      </c>
      <c r="C1" t="s">
        <v>16</v>
      </c>
    </row>
    <row r="2" spans="1:3">
      <c r="A2" s="1">
        <v>0</v>
      </c>
      <c r="B2" s="1">
        <v>0</v>
      </c>
      <c r="C2">
        <v>1</v>
      </c>
    </row>
    <row r="3" spans="1:3">
      <c r="A3" s="1">
        <v>1</v>
      </c>
      <c r="B3" s="1">
        <v>1</v>
      </c>
      <c r="C3">
        <v>2</v>
      </c>
    </row>
    <row r="4" spans="1:3">
      <c r="A4" s="1">
        <v>2</v>
      </c>
      <c r="B4" s="1">
        <v>2</v>
      </c>
      <c r="C4">
        <v>3</v>
      </c>
    </row>
    <row r="5" spans="1:3">
      <c r="A5" s="1">
        <v>3</v>
      </c>
      <c r="B5" s="1">
        <v>3</v>
      </c>
      <c r="C5">
        <v>4</v>
      </c>
    </row>
    <row r="6" spans="1:3">
      <c r="A6" s="1">
        <v>4</v>
      </c>
      <c r="B6" s="1">
        <v>4</v>
      </c>
      <c r="C6">
        <v>5</v>
      </c>
    </row>
    <row r="7" spans="1:3">
      <c r="A7" s="1">
        <v>5</v>
      </c>
      <c r="B7" s="1">
        <v>5</v>
      </c>
      <c r="C7">
        <v>6</v>
      </c>
    </row>
    <row r="8" spans="1:3">
      <c r="A8" s="1">
        <v>6</v>
      </c>
      <c r="B8" s="1">
        <v>6</v>
      </c>
      <c r="C8">
        <v>7</v>
      </c>
    </row>
    <row r="9" spans="1:3">
      <c r="A9" s="1">
        <v>7</v>
      </c>
      <c r="B9" s="1">
        <v>7</v>
      </c>
      <c r="C9">
        <v>8</v>
      </c>
    </row>
    <row r="10" spans="1:3">
      <c r="A10" s="1">
        <v>8</v>
      </c>
      <c r="B10" s="1">
        <v>8</v>
      </c>
      <c r="C10">
        <v>9</v>
      </c>
    </row>
    <row r="11" spans="1:3">
      <c r="A11" s="1">
        <v>9</v>
      </c>
      <c r="B11" s="1">
        <v>9</v>
      </c>
      <c r="C11">
        <v>10</v>
      </c>
    </row>
    <row r="12" spans="1:3">
      <c r="A12" s="1">
        <v>10</v>
      </c>
      <c r="B12" s="1">
        <v>10</v>
      </c>
      <c r="C12">
        <v>11</v>
      </c>
    </row>
    <row r="13" spans="1:3">
      <c r="A13" s="1">
        <v>11</v>
      </c>
      <c r="B13" s="1">
        <v>11</v>
      </c>
      <c r="C13">
        <v>12</v>
      </c>
    </row>
    <row r="14" spans="1:3">
      <c r="A14" s="1">
        <v>12</v>
      </c>
      <c r="B14" s="1">
        <v>12</v>
      </c>
      <c r="C14">
        <v>13</v>
      </c>
    </row>
    <row r="15" spans="1:3">
      <c r="A15" s="1">
        <v>13</v>
      </c>
      <c r="B15" s="1">
        <v>13</v>
      </c>
      <c r="C15">
        <v>14</v>
      </c>
    </row>
    <row r="16" spans="1:3">
      <c r="A16" s="1">
        <v>14</v>
      </c>
      <c r="B16" s="1">
        <v>14</v>
      </c>
      <c r="C16">
        <v>15</v>
      </c>
    </row>
    <row r="17" spans="1:3">
      <c r="A17" s="1">
        <v>15</v>
      </c>
      <c r="B17" s="1">
        <v>15</v>
      </c>
      <c r="C17">
        <v>16</v>
      </c>
    </row>
    <row r="18" spans="1:3">
      <c r="A18" s="1">
        <v>16</v>
      </c>
      <c r="B18" s="1">
        <v>16</v>
      </c>
      <c r="C18">
        <v>17</v>
      </c>
    </row>
    <row r="19" spans="1:3">
      <c r="A19" s="1">
        <v>17</v>
      </c>
      <c r="B19" s="1">
        <v>17</v>
      </c>
      <c r="C19">
        <v>18</v>
      </c>
    </row>
    <row r="20" spans="1:3">
      <c r="A20" s="1">
        <v>18</v>
      </c>
      <c r="B20" s="1">
        <v>18</v>
      </c>
      <c r="C20">
        <v>19</v>
      </c>
    </row>
    <row r="21" spans="1:3">
      <c r="A21" s="1">
        <v>19</v>
      </c>
      <c r="B21" s="1">
        <v>19</v>
      </c>
      <c r="C21">
        <v>20</v>
      </c>
    </row>
    <row r="22" spans="1:3">
      <c r="A22" s="1">
        <v>20</v>
      </c>
      <c r="B22" s="1">
        <v>20</v>
      </c>
      <c r="C22">
        <v>21</v>
      </c>
    </row>
    <row r="23" spans="1:3">
      <c r="A23" s="1">
        <v>21</v>
      </c>
      <c r="B23" s="1">
        <v>21</v>
      </c>
      <c r="C23">
        <v>22</v>
      </c>
    </row>
    <row r="24" spans="1:3">
      <c r="A24" s="1">
        <v>22</v>
      </c>
      <c r="B24" s="1">
        <v>22</v>
      </c>
      <c r="C24">
        <v>23</v>
      </c>
    </row>
    <row r="25" spans="1:3">
      <c r="A25" s="1">
        <v>23</v>
      </c>
      <c r="B25" s="1">
        <v>23</v>
      </c>
      <c r="C25">
        <v>24</v>
      </c>
    </row>
    <row r="26" spans="1:3">
      <c r="A26" s="1"/>
      <c r="B26" s="1">
        <v>24</v>
      </c>
      <c r="C26">
        <v>25</v>
      </c>
    </row>
    <row r="27" spans="1:3">
      <c r="A27" s="1"/>
      <c r="B27" s="1">
        <v>25</v>
      </c>
    </row>
    <row r="28" spans="1:3">
      <c r="A28" s="1"/>
      <c r="B28" s="1">
        <v>26</v>
      </c>
    </row>
    <row r="29" spans="1:3">
      <c r="A29" s="1"/>
      <c r="B29" s="1">
        <v>27</v>
      </c>
    </row>
    <row r="30" spans="1:3">
      <c r="A30" s="1"/>
      <c r="B30" s="1">
        <v>28</v>
      </c>
    </row>
    <row r="31" spans="1:3">
      <c r="A31" s="1"/>
      <c r="B31" s="1">
        <v>29</v>
      </c>
    </row>
    <row r="32" spans="1:3">
      <c r="A32" s="1"/>
      <c r="B32" s="1">
        <v>30</v>
      </c>
    </row>
    <row r="33" spans="1:2">
      <c r="A33" s="1"/>
      <c r="B33" s="1">
        <v>31</v>
      </c>
    </row>
    <row r="34" spans="1:2">
      <c r="A34" s="1"/>
      <c r="B34" s="1">
        <v>32</v>
      </c>
    </row>
    <row r="35" spans="1:2">
      <c r="A35" s="1"/>
      <c r="B35" s="1">
        <v>33</v>
      </c>
    </row>
    <row r="36" spans="1:2">
      <c r="A36" s="1"/>
      <c r="B36" s="1">
        <v>34</v>
      </c>
    </row>
    <row r="37" spans="1:2">
      <c r="A37" s="1"/>
      <c r="B37" s="1">
        <v>35</v>
      </c>
    </row>
    <row r="38" spans="1:2">
      <c r="A38" s="1"/>
      <c r="B38" s="1">
        <v>36</v>
      </c>
    </row>
    <row r="39" spans="1:2">
      <c r="A39" s="1"/>
      <c r="B39" s="1">
        <v>37</v>
      </c>
    </row>
    <row r="40" spans="1:2">
      <c r="A40" s="1"/>
      <c r="B40" s="1">
        <v>38</v>
      </c>
    </row>
    <row r="41" spans="1:2">
      <c r="A41" s="1"/>
      <c r="B41" s="1">
        <v>39</v>
      </c>
    </row>
    <row r="42" spans="1:2">
      <c r="A42" s="1"/>
      <c r="B42" s="1">
        <v>40</v>
      </c>
    </row>
    <row r="43" spans="1:2">
      <c r="A43" s="1"/>
      <c r="B43" s="1">
        <v>41</v>
      </c>
    </row>
    <row r="44" spans="1:2">
      <c r="A44" s="1"/>
      <c r="B44" s="1">
        <v>42</v>
      </c>
    </row>
    <row r="45" spans="1:2">
      <c r="A45" s="1"/>
      <c r="B45" s="1">
        <v>43</v>
      </c>
    </row>
    <row r="46" spans="1:2">
      <c r="A46" s="1"/>
      <c r="B46" s="1">
        <v>44</v>
      </c>
    </row>
    <row r="47" spans="1:2">
      <c r="A47" s="1"/>
      <c r="B47" s="1">
        <v>45</v>
      </c>
    </row>
    <row r="48" spans="1:2">
      <c r="A48" s="1"/>
      <c r="B48" s="1">
        <v>46</v>
      </c>
    </row>
    <row r="49" spans="1:2">
      <c r="A49" s="1"/>
      <c r="B49" s="1">
        <v>47</v>
      </c>
    </row>
    <row r="50" spans="1:2">
      <c r="A50" s="1"/>
      <c r="B50" s="1">
        <v>48</v>
      </c>
    </row>
    <row r="51" spans="1:2">
      <c r="A51" s="1"/>
      <c r="B51" s="1">
        <v>49</v>
      </c>
    </row>
    <row r="52" spans="1:2">
      <c r="A52" s="1"/>
      <c r="B52" s="1">
        <v>50</v>
      </c>
    </row>
    <row r="53" spans="1:2">
      <c r="A53" s="1"/>
      <c r="B53" s="1">
        <v>51</v>
      </c>
    </row>
    <row r="54" spans="1:2">
      <c r="A54" s="1"/>
      <c r="B54" s="1">
        <v>52</v>
      </c>
    </row>
    <row r="55" spans="1:2">
      <c r="A55" s="1"/>
      <c r="B55" s="1">
        <v>53</v>
      </c>
    </row>
    <row r="56" spans="1:2">
      <c r="A56" s="1"/>
      <c r="B56" s="1">
        <v>54</v>
      </c>
    </row>
    <row r="57" spans="1:2">
      <c r="A57" s="1"/>
      <c r="B57" s="1">
        <v>55</v>
      </c>
    </row>
    <row r="58" spans="1:2">
      <c r="A58" s="1"/>
      <c r="B58" s="1">
        <v>56</v>
      </c>
    </row>
    <row r="59" spans="1:2">
      <c r="A59" s="1"/>
      <c r="B59" s="1">
        <v>57</v>
      </c>
    </row>
    <row r="60" spans="1:2">
      <c r="A60" s="1"/>
      <c r="B60" s="1">
        <v>58</v>
      </c>
    </row>
    <row r="61" spans="1:2">
      <c r="A61" s="1"/>
      <c r="B61" s="1">
        <v>59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Solare Energieleistung</vt:lpstr>
      <vt:lpstr>Stammdaten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Freitag</dc:creator>
  <cp:lastModifiedBy>Stroech, Maximilian</cp:lastModifiedBy>
  <dcterms:created xsi:type="dcterms:W3CDTF">2018-09-06T07:21:57Z</dcterms:created>
  <dcterms:modified xsi:type="dcterms:W3CDTF">2020-11-25T14:36:47Z</dcterms:modified>
</cp:coreProperties>
</file>